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14955" windowHeight="8265" tabRatio="597" activeTab="1"/>
  </bookViews>
  <sheets>
    <sheet name="ใบผ่านทั่วไป" sheetId="1" r:id="rId1"/>
    <sheet name="งบทดลอง" sheetId="2" r:id="rId2"/>
    <sheet name="รับจ่าย" sheetId="3" r:id="rId3"/>
    <sheet name="กระดาษทำการ (เอา)" sheetId="4" r:id="rId4"/>
    <sheet name="รายละเอียด1-6" sheetId="5" r:id="rId5"/>
    <sheet name="งบแสดงฐานะการเงิน" sheetId="6" r:id="rId6"/>
    <sheet name="หมายเหตุ2-7" sheetId="7" r:id="rId7"/>
    <sheet name="หมายเหตุ8-9 " sheetId="8" r:id="rId8"/>
    <sheet name="งบกระทบยอดธกส." sheetId="9" r:id="rId9"/>
    <sheet name="กระทบยอดกรุงไทย" sheetId="10" r:id="rId10"/>
  </sheets>
  <definedNames>
    <definedName name="_xlnm.Print_Area" localSheetId="6">'หมายเหตุ2-7'!$A$1:$D$65</definedName>
    <definedName name="_xlnm.Print_Area" localSheetId="7">'หมายเหตุ8-9 '!$A$1:$H$50</definedName>
    <definedName name="_xlnm.Print_Titles" localSheetId="3">'กระดาษทำการ (เอา)'!$1:$6</definedName>
  </definedNames>
  <calcPr fullCalcOnLoad="1"/>
</workbook>
</file>

<file path=xl/comments4.xml><?xml version="1.0" encoding="utf-8"?>
<comments xmlns="http://schemas.openxmlformats.org/spreadsheetml/2006/main">
  <authors>
    <author>OEM</author>
  </authors>
  <commentList>
    <comment ref="K3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<sst xmlns="http://schemas.openxmlformats.org/spreadsheetml/2006/main" count="771" uniqueCount="489">
  <si>
    <t>รายการ</t>
  </si>
  <si>
    <t>เครดิต</t>
  </si>
  <si>
    <t>งบกลาง</t>
  </si>
  <si>
    <t>ลูกหนี้เงินทุนโครงการเศรษฐกิจชุมชน</t>
  </si>
  <si>
    <t>เงินอุดหนุน</t>
  </si>
  <si>
    <t>ค่าตอบแทน</t>
  </si>
  <si>
    <t>รวมทั้งสิ้น</t>
  </si>
  <si>
    <t>ผู้จัดทำ</t>
  </si>
  <si>
    <t>ชื่อบัญชี</t>
  </si>
  <si>
    <t xml:space="preserve"> รหัสบัญชี</t>
  </si>
  <si>
    <t>ใบผ่านรายการบัญชีทั่วไป (ปป)</t>
  </si>
  <si>
    <t xml:space="preserve"> ใบผ่านรายการบัญชีทั่วไป</t>
  </si>
  <si>
    <t>(ปรับปรุง)</t>
  </si>
  <si>
    <t>(หลังปิดบัญชี)</t>
  </si>
  <si>
    <t>เดบิท</t>
  </si>
  <si>
    <t>บัญชีเงินฝาก ธ. กรุงไทย ออมทรัพย์ เลขที่ 334-0-0-6642-6</t>
  </si>
  <si>
    <t>บัญชีเงินฝาก ธกส.  ออมทรัพย์ เลขที่ 292-2-45293-9</t>
  </si>
  <si>
    <t>บัญชีเงินฝาก ธกส.เงินทุนเศรษฐกิจ</t>
  </si>
  <si>
    <t>บัญชีเงินฝาก ธกส.  ประจำ เลขที่ 292-4-12928-9</t>
  </si>
  <si>
    <t>บัญชีเงินฝาก ออมสิน  ประจำ เลขที่  06-4906-32-001350-8</t>
  </si>
  <si>
    <t>เงินเดือน</t>
  </si>
  <si>
    <t>ค่าจ้างประจำ</t>
  </si>
  <si>
    <t>ค่าจ้างชั่วคราว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</si>
  <si>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</si>
  <si>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</si>
  <si>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</si>
  <si>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</si>
  <si>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</si>
  <si>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เงินรายรับ</t>
  </si>
  <si>
    <t>-</t>
  </si>
  <si>
    <t>เงินสะสม</t>
  </si>
  <si>
    <t>เงินทุนสำรองเงินสะสม</t>
  </si>
  <si>
    <t xml:space="preserve">        องค์การบริหารส่วนตำบลศรีสว่าง   อำเภอนาโพธิ์  จังหวัดบุรีรัมย์</t>
  </si>
  <si>
    <t xml:space="preserve">             งบทดลอง (ก่อนปิดบัญชี)</t>
  </si>
  <si>
    <t>รหัสบัญชี</t>
  </si>
  <si>
    <t>เงินฝากธนาคาร</t>
  </si>
  <si>
    <t>กรุงไทย</t>
  </si>
  <si>
    <t>ออมทรัพย์</t>
  </si>
  <si>
    <t>334-0-06642-6</t>
  </si>
  <si>
    <t xml:space="preserve">ธกส. </t>
  </si>
  <si>
    <t>292-2-45293-9</t>
  </si>
  <si>
    <t>เศรษฐกิจชุมชน</t>
  </si>
  <si>
    <t>292-2-50377-0</t>
  </si>
  <si>
    <t>ประจำ</t>
  </si>
  <si>
    <t>292-4-12928-9</t>
  </si>
  <si>
    <t>ออมสิน</t>
  </si>
  <si>
    <t>ประจำ 6 เดือน</t>
  </si>
  <si>
    <t>32272001350-5</t>
  </si>
  <si>
    <t xml:space="preserve">เงินอุดหนุน </t>
  </si>
  <si>
    <t>เงินรับฝาก</t>
  </si>
  <si>
    <t>เศรษฐกิจชุมชนบัญชีที่ 2</t>
  </si>
  <si>
    <t>เงินมัดจำประกันสัญญา</t>
  </si>
  <si>
    <t xml:space="preserve">             งบทดลอง  (หลังปิดบัญชี)</t>
  </si>
  <si>
    <t>องค์การบริหารส่วนตำบลศรีสว่าง   อำเภอโพธิ์   จังหวัดบุรีรัมย์</t>
  </si>
  <si>
    <t>รายรับตามประมาณการ</t>
  </si>
  <si>
    <t>ประมาณการ</t>
  </si>
  <si>
    <t>รายรับจริง</t>
  </si>
  <si>
    <t>+</t>
  </si>
  <si>
    <t xml:space="preserve">            สูง</t>
  </si>
  <si>
    <t xml:space="preserve">            ต่ำ</t>
  </si>
  <si>
    <t>รายได้</t>
  </si>
  <si>
    <t xml:space="preserve">       หมวดค่าธรรมเนียม ค่าปรับและค่าใบอนุญาต</t>
  </si>
  <si>
    <t xml:space="preserve">       หมวดรายได้จากทรัพย์สิน</t>
  </si>
  <si>
    <t xml:space="preserve">       หมวดรายได้เบ็ดเตล็ด</t>
  </si>
  <si>
    <t xml:space="preserve">       หมวดภาษีรัฐบาลเก็บและจัดสรรให้  อปท.</t>
  </si>
  <si>
    <t>รวมเงินตามงบประมาณรายรับทั้งสิ้น</t>
  </si>
  <si>
    <t>รวมรายรับทั้งสิ้น</t>
  </si>
  <si>
    <t>รายจ่ายตามงบประมาณรายจ่าย</t>
  </si>
  <si>
    <t>รายจ่ายจริง</t>
  </si>
  <si>
    <t>แผนงานบริหาร</t>
  </si>
  <si>
    <t xml:space="preserve">   ค่าจ้างประจำ</t>
  </si>
  <si>
    <t xml:space="preserve">   หมวดค่าจ้างชั่วคราว</t>
  </si>
  <si>
    <t xml:space="preserve">   หมวดค่าใช้สอย</t>
  </si>
  <si>
    <t xml:space="preserve">   หมวดค่าสาธารณูปโภค</t>
  </si>
  <si>
    <t xml:space="preserve">   หมวดเงินอุดหนุน</t>
  </si>
  <si>
    <t>รวมรายจ่ายแผนงานบริหาร</t>
  </si>
  <si>
    <t>แผนงานพัฒนา</t>
  </si>
  <si>
    <t xml:space="preserve">   หมวดค่าครุภัณฑ์</t>
  </si>
  <si>
    <t>รวมรายจ่ายแผนงานพัฒนา</t>
  </si>
  <si>
    <t>รวมรายจ่ายตามงบประมาณรายจ่ายทั้งสิ้น</t>
  </si>
  <si>
    <t>รายรับจริงสูงกว่ารายจ่ายจริง</t>
  </si>
  <si>
    <t>นายกองค์การบริหารส่วนตำบลศรีสว่าง</t>
  </si>
  <si>
    <t>องค์การบริหารส่วนตำบลศรีสว่าง</t>
  </si>
  <si>
    <t>นักวิชาการเงินและบัญชี</t>
  </si>
  <si>
    <t xml:space="preserve">                                 ใบผ่านรายการบัญชีทั่วไป</t>
  </si>
  <si>
    <t xml:space="preserve">          งบกลาง</t>
  </si>
  <si>
    <t xml:space="preserve">          เงินเดือน</t>
  </si>
  <si>
    <t xml:space="preserve">          ค่าจ้างประจำ</t>
  </si>
  <si>
    <t xml:space="preserve">          ค่าจ้างชั่วคราว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</si>
  <si>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</si>
  <si>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</si>
  <si>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</si>
  <si>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</si>
  <si>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เงินอุดหนุน</t>
  </si>
  <si>
    <t xml:space="preserve">          ค่าครุภัณฑ์</t>
  </si>
  <si>
    <t xml:space="preserve">          ค่าที่ดินและสิ่งก่อสร้าง</t>
  </si>
  <si>
    <t>บาท</t>
  </si>
  <si>
    <t>จ่ายจากเงินอุดหนุนทั่วไประบุวัตถุประสงค์</t>
  </si>
  <si>
    <t>จ่ายจากเงินรายรับ</t>
  </si>
  <si>
    <t>ประกอบด้วย</t>
  </si>
  <si>
    <t>จำนวน</t>
  </si>
  <si>
    <t>รายละเอียด 4</t>
  </si>
  <si>
    <t>รายละเอียด 3</t>
  </si>
  <si>
    <t>รายละเอียด 2</t>
  </si>
  <si>
    <t>รายละเอียด 1</t>
  </si>
  <si>
    <t>รายละเอียดประกอบงบแสดงผลการดำเนินงานจ่ายจากเงินรายรับ</t>
  </si>
  <si>
    <t>ปลัดองค์การบริหารส่วนตำบลศรีสว่าง</t>
  </si>
  <si>
    <t>(นางสเอม  ชื่นชม)</t>
  </si>
  <si>
    <t>จำนวนเงิน</t>
  </si>
  <si>
    <t>รวม</t>
  </si>
  <si>
    <t>ประเภท ประจำ</t>
  </si>
  <si>
    <t>ประเภท  ออมทรัพย์ (กองทุนศก.ชุมชน)</t>
  </si>
  <si>
    <t>ประเภท ออมทรัพย์</t>
  </si>
  <si>
    <t xml:space="preserve">ประเภท ออมทรัพย์ </t>
  </si>
  <si>
    <t>หมายเหตุประกอบงบแสดงฐานะการเงิน</t>
  </si>
  <si>
    <t>อำเภอนาโพธิ์  จังหวัดบุรีรัมย์</t>
  </si>
  <si>
    <t>ธนาคาร  เพื่อการเกษตรและสหกรณ์การเกษตร</t>
  </si>
  <si>
    <t>งบกระทบยอดเงินฝากธนาคาร</t>
  </si>
  <si>
    <t>ออมทรัพย์ เลขที่บัญชี  292-2-45293-9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</si>
  <si>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</si>
  <si>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</si>
  <si>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</si>
  <si>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</si>
  <si>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</si>
  <si>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</si>
  <si>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 : หรือ (หัก) รายการกระทบยอดอื่น ๆ</t>
  </si>
  <si>
    <t>รายละเอียด</t>
  </si>
  <si>
    <t>ผู้ตรวจสอบ</t>
  </si>
  <si>
    <t>ธนาคาร  กรุงไทย</t>
  </si>
  <si>
    <t>เลขที่บัญชี  334-0-06642-6</t>
  </si>
  <si>
    <t>ประเภท ประจำ  6 เดือน</t>
  </si>
  <si>
    <t xml:space="preserve">              - วัสดุการศึกษา</t>
  </si>
  <si>
    <t xml:space="preserve">              - เงินช่วยเหลือการศึกษาบุตรผู้ดูแลเด็ก</t>
  </si>
  <si>
    <t xml:space="preserve">              - โครงการยาเสพติด</t>
  </si>
  <si>
    <t>-ประกันสังคมผู้ดูแลเด็ก</t>
  </si>
  <si>
    <t>-เบี้ยยังชีพผู้สูงอายุ</t>
  </si>
  <si>
    <t>-เบี้ยยังชีพผู้พิการ</t>
  </si>
  <si>
    <t>- เงินช่วยเหลือการศึกษาบุตรผู้ดูแลเด็ก</t>
  </si>
  <si>
    <t>กระดาษทำการ</t>
  </si>
  <si>
    <t>องค์การบริหารส่วนตำบลศรีสว่าง  อำภอนาโพธิ์  จังหวัดบุรีรัมย์</t>
  </si>
  <si>
    <t>ผู้อนุมัติ</t>
  </si>
  <si>
    <t>ผู้บันทึก</t>
  </si>
  <si>
    <t>นายกอบต.</t>
  </si>
  <si>
    <t xml:space="preserve">                      ปิดบัญชีรายรับรายจ่ายเข้าบัญชีเงินสะสม</t>
  </si>
  <si>
    <t>คำอธิบายเพื่อบันทึกรายการ</t>
  </si>
  <si>
    <t>งบแสดงฐานะการเงิน</t>
  </si>
  <si>
    <t>ทรัพย์สิน</t>
  </si>
  <si>
    <t>หนี้สินและเงินสะสม</t>
  </si>
  <si>
    <t>องค์การบริหารส่วนตำบลศรีสว่าง  อำเภอนาโพธิ์  จังหวัดบุรีรัมย์</t>
  </si>
  <si>
    <t>(หมายเหตุ 1)</t>
  </si>
  <si>
    <t>(หมายเหตุ 2)</t>
  </si>
  <si>
    <t>(หมายเหตุ 3)</t>
  </si>
  <si>
    <t xml:space="preserve">ทุนทรัพย์สิน  </t>
  </si>
  <si>
    <t>(หมายเหตุ  1)</t>
  </si>
  <si>
    <t>รายจ่ายค้างจ่าย</t>
  </si>
  <si>
    <t xml:space="preserve">เงินสะสม </t>
  </si>
  <si>
    <t>1. กลุ่มร้านค้าชุมชนบ้านหัวขัว ม. 6</t>
  </si>
  <si>
    <t xml:space="preserve">1. เงินฝากธนาคารกรุงไทย </t>
  </si>
  <si>
    <t xml:space="preserve">2. เงินฝากธกส. </t>
  </si>
  <si>
    <t xml:space="preserve">3. เงินฝากธกส.  </t>
  </si>
  <si>
    <t xml:space="preserve">4. เงินฝากธกส. </t>
  </si>
  <si>
    <t>5. เงินฝากธนาคารออมสิน</t>
  </si>
  <si>
    <t xml:space="preserve">  เงินได้อื่น(จ่ายขาดเงินสะสม)</t>
  </si>
  <si>
    <t xml:space="preserve">              - เงินเดือนครูผู้ดูแลเด็ก</t>
  </si>
  <si>
    <t xml:space="preserve">              - ค่าตอบแทนผู้ดูแลเด็ก</t>
  </si>
  <si>
    <t xml:space="preserve">  (จ่ายขาดเงินสะสม)</t>
  </si>
  <si>
    <t>เงินเดือน(ฝ่ายการเมือง)</t>
  </si>
  <si>
    <t>เงินเดือน(ฝ่ายประจำ)</t>
  </si>
  <si>
    <t>- ค่าตอบแทนผู้ดูแลเด็ก</t>
  </si>
  <si>
    <t>เงินเบิกเกินบัญชี</t>
  </si>
  <si>
    <t xml:space="preserve">   หมวดเงินเดือน</t>
  </si>
  <si>
    <t xml:space="preserve"> </t>
  </si>
  <si>
    <t>เบี้ยผู้สูงอายุ/ผู้พิการ</t>
  </si>
  <si>
    <t>(นายไสวธกร ดีมาก)</t>
  </si>
  <si>
    <t>เบี้ยยังชีพผู้สูงอายุ</t>
  </si>
  <si>
    <t>เบี้ยยังชีพผู้พิการ</t>
  </si>
  <si>
    <t xml:space="preserve">           เงินทุนสำรองเงินสะสม</t>
  </si>
  <si>
    <t>ลงชื่อ</t>
  </si>
  <si>
    <t>ผู้เห็นชอบ</t>
  </si>
  <si>
    <t xml:space="preserve">                  (นายไสวธนกร   ดีมาก)</t>
  </si>
  <si>
    <t xml:space="preserve">         (นางสาวรัชนี   เผือกไธสง)</t>
  </si>
  <si>
    <t xml:space="preserve">          นักวิชาการเงินและบัญชี</t>
  </si>
  <si>
    <t xml:space="preserve">      ผู้ตรวจสอบ</t>
  </si>
  <si>
    <t xml:space="preserve">          ตำแหน่ง  ผู้อำนวยการกองคลัง</t>
  </si>
  <si>
    <t xml:space="preserve">        ลงชื่อ</t>
  </si>
  <si>
    <t xml:space="preserve">          ลงชื่อ</t>
  </si>
  <si>
    <t xml:space="preserve">      ผู้เห็นชอบ</t>
  </si>
  <si>
    <t xml:space="preserve">           ผู้ตรวจสอบ</t>
  </si>
  <si>
    <t xml:space="preserve">                      (นางสเอม  ชื่นชม)</t>
  </si>
  <si>
    <t>(นางสาวรัชนี  เผือกไธสง)</t>
  </si>
  <si>
    <t xml:space="preserve">(ลงชื่อ)  </t>
  </si>
  <si>
    <t xml:space="preserve">(ลงชื่อ) </t>
  </si>
  <si>
    <t xml:space="preserve">         นายกองค์การบริหารส่วนตำบลศรีสว่าง</t>
  </si>
  <si>
    <t>-วัสดุการศึกษา ศพด.</t>
  </si>
  <si>
    <t xml:space="preserve">   หมวดค่าตอบแทน </t>
  </si>
  <si>
    <t xml:space="preserve">   หมวดค่าวัสดุ   </t>
  </si>
  <si>
    <t xml:space="preserve">   หมวดงบกลาง  </t>
  </si>
  <si>
    <t xml:space="preserve">   หมวดค่าที่ดินและสิ่งก่อสร้าง    </t>
  </si>
  <si>
    <t xml:space="preserve">              - ประกันสังคม ผู้ดูแลเด็ก</t>
  </si>
  <si>
    <t>110201</t>
  </si>
  <si>
    <t>110202</t>
  </si>
  <si>
    <t>110203</t>
  </si>
  <si>
    <t>110607</t>
  </si>
  <si>
    <t>510000</t>
  </si>
  <si>
    <t>521000</t>
  </si>
  <si>
    <t>522000</t>
  </si>
  <si>
    <t>220400</t>
  </si>
  <si>
    <t>220600</t>
  </si>
  <si>
    <t>531000</t>
  </si>
  <si>
    <t>532000</t>
  </si>
  <si>
    <t>533000</t>
  </si>
  <si>
    <t>534000</t>
  </si>
  <si>
    <t>560000</t>
  </si>
  <si>
    <t>541000</t>
  </si>
  <si>
    <t>542000</t>
  </si>
  <si>
    <t>441001</t>
  </si>
  <si>
    <t>441000</t>
  </si>
  <si>
    <t>120700</t>
  </si>
  <si>
    <t>320000</t>
  </si>
  <si>
    <t>230200</t>
  </si>
  <si>
    <t xml:space="preserve">   </t>
  </si>
  <si>
    <t xml:space="preserve"> ณ  วันที่ 30 กันยายน 2558</t>
  </si>
  <si>
    <t>งบรายรับ - รายจ่ายตามงบประมาณ ประจำปีงบประมาณ พ.ศ. 2558</t>
  </si>
  <si>
    <t>ตั้งแต่วันที่  1  ตุลาคม  2557  ถึงวันที่  30  กันยายน  2558</t>
  </si>
  <si>
    <t xml:space="preserve">       หมวดเงินอุดหนุนทั่วไป</t>
  </si>
  <si>
    <t xml:space="preserve">              - ก่อสร้างถนน คสล.บ้านเมืองน้อย- บ้านหินตั้ง</t>
  </si>
  <si>
    <t>ณ  วันที่  30  กันยายน  2558</t>
  </si>
  <si>
    <t>งบทดลอง ณ 30 กันยายน 2558</t>
  </si>
  <si>
    <t xml:space="preserve">งบทดลอง ณ 30 กันยายน 2558  (ก่อนปิดบัญชี) </t>
  </si>
  <si>
    <t>ณ วันที่  30  กันยายน  2558</t>
  </si>
  <si>
    <t>วันที่  30 กันยายน 2558</t>
  </si>
  <si>
    <t>(นางสาวรัชนี  เผิอกไธสง)</t>
  </si>
  <si>
    <t>เลขที่              /58</t>
  </si>
  <si>
    <t>ลูกหนี้เงินยืมเงินสะสม</t>
  </si>
  <si>
    <t>110606</t>
  </si>
  <si>
    <t xml:space="preserve"> - วัสดุการเรียนการสอน</t>
  </si>
  <si>
    <t>- เงินเดือนครู</t>
  </si>
  <si>
    <t>210400</t>
  </si>
  <si>
    <t>เงินทุนสำรองสะสม</t>
  </si>
  <si>
    <t>230102</t>
  </si>
  <si>
    <t xml:space="preserve">              - เงินเดือนครู</t>
  </si>
  <si>
    <t>รายจ่ายที่จ่ายจากเงินอุดหนุนทั่วไประบุวัตถุประสงค์</t>
  </si>
  <si>
    <t>หมวดเงินอุดหนุนทั่วไประบุวัตถุประสงค์</t>
  </si>
  <si>
    <t>บัญชีลูกหนี้  - เงินยืมเงินสะสม</t>
  </si>
  <si>
    <t>เงินอุดหนุนทั่วไประบุวัตถุประสงค์'- เงินเดือนครู,  ผู้ดูแลเด็ก</t>
  </si>
  <si>
    <t>รวมเงินอุดหนุนทั่วไประบุวัตถุประสงค์ทั้งสิ้น</t>
  </si>
  <si>
    <t xml:space="preserve">              - การจัดการ อปท.ตามยุทธศาสตร์พัฒนาประเทศ</t>
  </si>
  <si>
    <t>รวมรายจ่ายจากเงินอุดหนุนทั่วไประบุวัตถุประสงค์</t>
  </si>
  <si>
    <t xml:space="preserve">              - เบี้ยยังชีพผู้ป่วยเอดส์</t>
  </si>
  <si>
    <t xml:space="preserve">              - เบี้ยยังชีพผู้สูงอายุ</t>
  </si>
  <si>
    <t xml:space="preserve">              - สนับสนุนการบริการสาธารณสุขมูลฐาน</t>
  </si>
  <si>
    <t>โครงการป้องกันและแก้ไขปัญหายาเสพติด</t>
  </si>
  <si>
    <t>211000</t>
  </si>
  <si>
    <t>จ่ายจากเงินอุดหนุนทั่วไปฯยุทธสาสตร์พัฒนา-</t>
  </si>
  <si>
    <t>ประเทศ</t>
  </si>
  <si>
    <t>ณ  วันที่   30  กันยายน   พ.ศ.  2558</t>
  </si>
  <si>
    <t>ผู้อำนวยการกองคลัง</t>
  </si>
  <si>
    <t xml:space="preserve"> -เบี้ยยังชีพผู้ป่วยเอดส์</t>
  </si>
  <si>
    <t>โครงการแก้ไขปัญหายาเสพติด/สาธารณสุข</t>
  </si>
  <si>
    <t>บัญชีลูกหนี้  -เงินทุนโครงการเศรษฐกิจชุมชน</t>
  </si>
  <si>
    <t xml:space="preserve">         ลงชื่อ</t>
  </si>
  <si>
    <t xml:space="preserve">               (นางสาวรัชนี   เผือกไธสง)</t>
  </si>
  <si>
    <t xml:space="preserve">           ตำแหน่ง นักวิชาการเงินและบัญชี</t>
  </si>
  <si>
    <t xml:space="preserve">                 ตำแหน่ง  นายกองค์การบริหารส่วนตำบลศรีสว่าง</t>
  </si>
  <si>
    <t>113700</t>
  </si>
  <si>
    <t>113500</t>
  </si>
  <si>
    <t>215016</t>
  </si>
  <si>
    <t>215008</t>
  </si>
  <si>
    <t>215017</t>
  </si>
  <si>
    <t>310000</t>
  </si>
  <si>
    <t>216001</t>
  </si>
  <si>
    <t>จ่ายจากเงินอุดหนุนระบุวัตถุประสงค์</t>
  </si>
  <si>
    <t>ลงชื่อ.........................................................................ผู้จัดทำ</t>
  </si>
  <si>
    <t>ลงชื่อ.........................................................................ผู้ตรวจสอบ</t>
  </si>
  <si>
    <t>(หมายเหตุ 4)</t>
  </si>
  <si>
    <t>(หมายเหตุ 8)</t>
  </si>
  <si>
    <t>เจ้าหนี้เงินสะสม</t>
  </si>
  <si>
    <t xml:space="preserve">           (นายมนูญ  กิจจา)</t>
  </si>
  <si>
    <t xml:space="preserve">                 ตำแหน่ง  ปลัดองค์การบริหารส่วนตำบลศรีสว่าง</t>
  </si>
  <si>
    <t xml:space="preserve">     ตำแหน่ง รองปลัดองค์การบริหารส่วนตำบลศรีสว่าง</t>
  </si>
  <si>
    <t xml:space="preserve">       (นายไสวธนกร  ดีมาก)</t>
  </si>
  <si>
    <t>รายได้รัฐบาลค้างรับ</t>
  </si>
  <si>
    <t xml:space="preserve">             ผู้ตรวจสอบ</t>
  </si>
  <si>
    <t xml:space="preserve">        (ลงชื่อ)</t>
  </si>
  <si>
    <t xml:space="preserve">       ผู้เห็นชอบ</t>
  </si>
  <si>
    <t xml:space="preserve">                           (นายมนูญ       กิจจา)</t>
  </si>
  <si>
    <t xml:space="preserve">                    ปลัดองค์การบริหารส่วนตำบลศรีสว่าง</t>
  </si>
  <si>
    <t xml:space="preserve">           (ลงชื่อ)</t>
  </si>
  <si>
    <t xml:space="preserve">        (นางสเอม         ชื่นชม)</t>
  </si>
  <si>
    <t xml:space="preserve">    ผู้ตรวจสอบ</t>
  </si>
  <si>
    <t xml:space="preserve">          ผู้อำนวยการกองคลัง</t>
  </si>
  <si>
    <t xml:space="preserve">     ผู้ตรวจสอบ</t>
  </si>
  <si>
    <t>รองปลัดองค์การบริหารส่วนตำบลศรีสว่าง</t>
  </si>
  <si>
    <t xml:space="preserve">     (นางสาวสุภาสินี  ธนโภคินกุล)</t>
  </si>
  <si>
    <t>สินทรัพย์</t>
  </si>
  <si>
    <t>รวมสินทรัพย์</t>
  </si>
  <si>
    <t xml:space="preserve">            เงินสดและเงินฝากธนาคาร</t>
  </si>
  <si>
    <t xml:space="preserve">            เงินลูกหนี้ - เงินยืมเงินสะสม</t>
  </si>
  <si>
    <t xml:space="preserve">            เงินลูกหนี้ - โครงการเศรษฐกิจชุมชน</t>
  </si>
  <si>
    <t xml:space="preserve">            เงินรายได้รัฐบาลค้างรับ</t>
  </si>
  <si>
    <t>หนี้สิน</t>
  </si>
  <si>
    <t xml:space="preserve">           รายจ่ายค้างจ่าย</t>
  </si>
  <si>
    <t xml:space="preserve">           เงินเบิกเกินบัญชี</t>
  </si>
  <si>
    <t xml:space="preserve">           เจ้าหนี้เงินสะสม</t>
  </si>
  <si>
    <t xml:space="preserve">           เงินสะสม </t>
  </si>
  <si>
    <t xml:space="preserve">           รวมเงินสะสม</t>
  </si>
  <si>
    <t>รวมหนี้สินและเงินสะสม</t>
  </si>
  <si>
    <t xml:space="preserve">           รวมหนี้สิน</t>
  </si>
  <si>
    <t xml:space="preserve">ทรัพย์สินตามงบทรัพย์สิน  </t>
  </si>
  <si>
    <t>หมายเหตุประกอบงบแสดงฐานะการเงินเป็นส่วนหนึ่งของงบการเงินนี้</t>
  </si>
  <si>
    <t>ลงชื่อ......................................................ผู้ตรวจสอบ</t>
  </si>
  <si>
    <t>นางสเอม   ชื่นชม)</t>
  </si>
  <si>
    <t>(นางสาวสุภาสินี   ธนโภคินกุล)</t>
  </si>
  <si>
    <t>(นายมนูญ   กิจจา)</t>
  </si>
  <si>
    <t xml:space="preserve">                                         ลงชื่อ…………..............................................ผู้เห็นชอบ</t>
  </si>
  <si>
    <t xml:space="preserve">                                                            (นายไสวธนกร    ดีมาก)</t>
  </si>
  <si>
    <t xml:space="preserve">                                                              นายกองค์การบริหารส่วนตำบลศรีสว่าง</t>
  </si>
  <si>
    <t>องค์การบริหารส่วนตำบลศรีสว่าง   อำเภอนาโพธิ์  จังหวัดบุรีรัมย์</t>
  </si>
  <si>
    <t>สำหรับปี    สิ้นสุดวันที่ 30 กันยายน 2558</t>
  </si>
  <si>
    <t>หมายเหตุ  2  เงินสดและเงินฝากธนาคาร</t>
  </si>
  <si>
    <t xml:space="preserve">                    เงินฝากธนาคาร</t>
  </si>
  <si>
    <t>หมายเหตุ 3 รายได้จากรัฐบาลค้างรับ</t>
  </si>
  <si>
    <t>1. ค่าตอบแทนผู้ดูแลเด็ก</t>
  </si>
  <si>
    <t>2. เงินสมทบกองทุนประกันสังคม</t>
  </si>
  <si>
    <t>หมายเหตุ 4  ลูกหนี้เงินยืมเงินสะสม</t>
  </si>
  <si>
    <t>1.ค่าตอบแทนผู้ดูแลเด็ก</t>
  </si>
  <si>
    <t>2. กลุ่มเลี้ยงโคขุนบ้านหนองแต้ ม.9</t>
  </si>
  <si>
    <t>3. กลุ่มธนาคารข้าวบ้านเบ็ญ ม.7</t>
  </si>
  <si>
    <t>4. กลุ่มเลี้ยงโคขุนบ้านสว่าง  ม.8</t>
  </si>
  <si>
    <t>5. กลุ่มทอผ้าไหมมัดหมี่บ้านสว่าง ม. 8</t>
  </si>
  <si>
    <t>6. กลุ่มทอผ้าไหมมัดหมี่บ้านหนองแสง ม.1</t>
  </si>
  <si>
    <t>7. กลุ่มทอผ้าไหมบ้านสงแดง  ม. 5</t>
  </si>
  <si>
    <t>หมายเหตุ 5 ลูกหนี้เงินทุนโครงการเศรษฐกิจชุมชน</t>
  </si>
  <si>
    <t>8. กลุ่มทอผ้าไหมมัดหมี่บ้านหินตั้ง ม.10</t>
  </si>
  <si>
    <t>9. กลุ่มทอผ้าไหมบ้านโนนลาน ม.2</t>
  </si>
  <si>
    <t>หมายเหตุ 6 รายจ่ายค้างจ่าย</t>
  </si>
  <si>
    <t>1. ค่าจ้างเหมาจัดทำแผนที่ภาษีและทะเบียนทรัพย์</t>
  </si>
  <si>
    <t>2. โครงการปรับปรุงซ่อมแซมระบบประปาหมู่บ้าน บ้านหัวขัว  หมู่ 6</t>
  </si>
  <si>
    <t>3. เงินเพิมเงินเดือนครู (เดือน เม.ย.-ก.ค 2558.)</t>
  </si>
  <si>
    <t xml:space="preserve"> หมายเหตุ 7 เงินรับฝาก</t>
  </si>
  <si>
    <t xml:space="preserve">           เงินรับฝาก </t>
  </si>
  <si>
    <t>1. เงินมัดจำประกันสัญญา</t>
  </si>
  <si>
    <t>2. เงินทุนโครงการเศรษฐกิจชุมชน</t>
  </si>
  <si>
    <t>3. เงินสงเคราะห์เบี้ยยังชีพผู้สูงอายุ</t>
  </si>
  <si>
    <t>4. เงินสงเคราะห์เบี้ยยังชีพผู้พิการ</t>
  </si>
  <si>
    <t>5. โครงการแก้ปัญหายาเสพติด</t>
  </si>
  <si>
    <t>หมายเหตุ  8 เงินสะสม</t>
  </si>
  <si>
    <t>เงินสะสม 1 ตุลาคม  2557</t>
  </si>
  <si>
    <r>
      <t xml:space="preserve">    </t>
    </r>
    <r>
      <rPr>
        <u val="single"/>
        <sz val="16"/>
        <rFont val="TH SarabunPSK"/>
        <family val="2"/>
      </rPr>
      <t xml:space="preserve">หัก </t>
    </r>
    <r>
      <rPr>
        <sz val="16"/>
        <rFont val="TH SarabunPSK"/>
        <family val="2"/>
      </rPr>
      <t xml:space="preserve">25% </t>
    </r>
    <r>
      <rPr>
        <sz val="14"/>
        <rFont val="TH SarabunPSK"/>
        <family val="2"/>
      </rPr>
      <t>ของรายรับจริงสูงกว่ารายจ่ายจริง</t>
    </r>
  </si>
  <si>
    <t xml:space="preserve">    รายรับจริงสูงกว่ารายจ่ายจริง</t>
  </si>
  <si>
    <t xml:space="preserve">         (เงินทุนสำรองเงินสะสม)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</si>
  <si>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รับจริงสูงกว่ารายจ่ายจริงหลังหักเงินทุนสำรองเงินสะสม</t>
    </r>
  </si>
  <si>
    <t xml:space="preserve">      รับคืนเงินสะสม</t>
  </si>
  <si>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จ่ายขาดเงินสะสม</t>
    </r>
  </si>
  <si>
    <t>เงินสะสม  ณ 30 กันยายน  2558</t>
  </si>
  <si>
    <t xml:space="preserve">ลงชื่อ         </t>
  </si>
  <si>
    <t xml:space="preserve">        (นางสาวรัชนี  เผือกไธสง)</t>
  </si>
  <si>
    <t xml:space="preserve">        นักวิชาการเงินและบัญชี</t>
  </si>
  <si>
    <t xml:space="preserve">              ผู้ตรวจ</t>
  </si>
  <si>
    <t xml:space="preserve">         (นางสเอม  ชื่นชม)</t>
  </si>
  <si>
    <t xml:space="preserve">        ผู้อำนวยการกองคลัง</t>
  </si>
  <si>
    <t>ผู้ตรวจ</t>
  </si>
  <si>
    <t xml:space="preserve">          (นายมนูญ  กิจจา)</t>
  </si>
  <si>
    <t xml:space="preserve">ลงชื่อ </t>
  </si>
  <si>
    <t xml:space="preserve">        ผู้เห็นชอบ</t>
  </si>
  <si>
    <t xml:space="preserve">       (นายไสวธนกร   ดีมาก)</t>
  </si>
  <si>
    <t xml:space="preserve">ลงชื่อ                                ผู้จัดทำ        </t>
  </si>
  <si>
    <t>ลงชื่อ                                 ผู้ตรวจสอบ</t>
  </si>
  <si>
    <t>ลงชื่อ                            ผู้เห็นชอบ</t>
  </si>
  <si>
    <t xml:space="preserve">      (นายไสวธนกร   ดีมาก)</t>
  </si>
  <si>
    <t>ลงชื่อ                                ผู้ตรวจสอบ</t>
  </si>
  <si>
    <t xml:space="preserve">           (นางสเอม     ชื่นชม)</t>
  </si>
  <si>
    <t xml:space="preserve">           (นายมนูญ   กิจจา)</t>
  </si>
  <si>
    <t>113200</t>
  </si>
  <si>
    <t>เงินเดือนครู  (เดือน เม.ย.-ก.ค. 2558)</t>
  </si>
  <si>
    <t>290001</t>
  </si>
  <si>
    <t>รายได้จากรัฐบาลค้างรับ</t>
  </si>
  <si>
    <t xml:space="preserve"> -โครงการแก้ปัญหายาเสพติด</t>
  </si>
  <si>
    <t>- อุดหนุนสาธารณสุขมูลฐาน 10 หมู่บ้าน</t>
  </si>
  <si>
    <t>หมายเหตุ  9 เงินทุนสำรองเงินสะสม</t>
  </si>
  <si>
    <t>เงินทุนสำรองเงินสะสม 1 ตุลาคม  2557</t>
  </si>
  <si>
    <r>
      <t xml:space="preserve">    </t>
    </r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   25% </t>
    </r>
    <r>
      <rPr>
        <sz val="14"/>
        <rFont val="TH SarabunPSK"/>
        <family val="2"/>
      </rPr>
      <t>ของรายรับจริงสูงกว่ารายจ่ายจริง</t>
    </r>
  </si>
  <si>
    <t xml:space="preserve">             (เงินทุนสำรองเงินสะสม)</t>
  </si>
  <si>
    <t>เงินทุนสำรองเงินสะสม  ณ 30 กันยายน  2558</t>
  </si>
  <si>
    <t>- เงินเบี้ยยังชีพผู้ป่วยเอดส์</t>
  </si>
  <si>
    <t>441002</t>
  </si>
  <si>
    <t xml:space="preserve">              ผู้จัดทำ</t>
  </si>
  <si>
    <t xml:space="preserve">                    ผู้ตรวจสอบ</t>
  </si>
  <si>
    <t xml:space="preserve">       ลงชื่อ </t>
  </si>
  <si>
    <t xml:space="preserve">              ผู้ตรวจสอบ</t>
  </si>
  <si>
    <t xml:space="preserve">                    (นางสเอม       ชื่นชม)</t>
  </si>
  <si>
    <t xml:space="preserve">                     ผู้อำนวยการกองคลัง </t>
  </si>
  <si>
    <t xml:space="preserve">                      (นายมนูญ       กิจจา)</t>
  </si>
  <si>
    <t xml:space="preserve">                 ปลัดองค์การบริหารส่วนตำบลศรีสว่าง </t>
  </si>
  <si>
    <t xml:space="preserve">               (นายไสวธนกร  ดีมาก)</t>
  </si>
  <si>
    <t xml:space="preserve">       นายกองค์การบริหารส่วนตำบลศรีสว่าง</t>
  </si>
  <si>
    <t>เงินอุดหนุนระบุวัตถุประสงค์ค้างจ่าย  เบี้ยยังชีพผู้สูงอายุ</t>
  </si>
  <si>
    <t xml:space="preserve">          ลงชื่อ       </t>
  </si>
  <si>
    <t xml:space="preserve">            (นางสาวรัชนี  เผือกไธสง)</t>
  </si>
  <si>
    <t xml:space="preserve">             นักวิชาการเงินและบัญชี</t>
  </si>
  <si>
    <t xml:space="preserve">         ลงชื่อ       </t>
  </si>
  <si>
    <t xml:space="preserve">             (นางสาวสุภาสินี   ธนโภคินกุล)</t>
  </si>
  <si>
    <t xml:space="preserve">         รองปลัดองค์การบริหารส่วนตำบลศรีสว่าง</t>
  </si>
  <si>
    <t>(หมายเหตุ 9)</t>
  </si>
  <si>
    <t>รายละเอียด 5</t>
  </si>
  <si>
    <t>รายละเอียด 6</t>
  </si>
  <si>
    <t xml:space="preserve">              - เบี้ยยังชีพผู้พิการ</t>
  </si>
  <si>
    <t xml:space="preserve">              - เงินสมทบกองทุนประกันสังคม</t>
  </si>
  <si>
    <t xml:space="preserve">              - โครงการแก้ไขปัญหายาเสพติด</t>
  </si>
  <si>
    <r>
      <t xml:space="preserve">     </t>
    </r>
    <r>
      <rPr>
        <b/>
        <sz val="15"/>
        <rFont val="TH SarabunPSK"/>
        <family val="2"/>
      </rPr>
      <t xml:space="preserve">  หมวดภาษีอากร</t>
    </r>
  </si>
  <si>
    <t>รวมรายจ่ายทั้งสิ้น</t>
  </si>
  <si>
    <t>ลงชื่อ                           ผู้จัดทำ          ลงชื่อ                              ผู้ตรวจ         ลงชื่อ                          ผู้ตรวจ</t>
  </si>
  <si>
    <t xml:space="preserve">                       ลงชื่อ                          ผู้ตรวจ                     ลงชื่อ                          ผู้เห็นชอบ</t>
  </si>
  <si>
    <t xml:space="preserve">   นักวิชาการเงินและบัญชี                              ผู้อำนวยการกองคลัง               รองปลัดองค์การบริหารส่วนตำบลศรีสว่าง</t>
  </si>
  <si>
    <t xml:space="preserve">  (นางสาวรัชนี  เผือกไธสง)                              (นางสเอม  ชื่นชม)                      (นางสาวสุภาสินี  ธนโภคินกุล)</t>
  </si>
  <si>
    <t xml:space="preserve">                         ปลัดองค์การบริหารส่วนตำบลศรีสว่าง          นายกองค์การบริหารส่วนตำบลศรีสว่าง</t>
  </si>
  <si>
    <t xml:space="preserve">                                  (นายมนูญ   กิจจา)                                (นายไสวธนกร  ดีมาก)</t>
  </si>
  <si>
    <t>รายละเอียดประกอบงบรายรับ- รายจ่ายตามงบประมาณ ประจำปี 2558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</si>
  <si>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</si>
  <si>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</si>
  <si>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</si>
  <si>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</si>
  <si>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</si>
  <si>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หมวดค่าธรรมเนียม ค่าปรับและใบอนุญาต</t>
  </si>
  <si>
    <t>หมวดรายได้จากทรัพย์สิน</t>
  </si>
  <si>
    <t>1. ค่าเช่าหรือค่าบริการสถานที่</t>
  </si>
  <si>
    <t>2.ดอกเบี้ยเงินฝากธนาคาร</t>
  </si>
  <si>
    <t>หมวดรายได้เบ็ดเตล็ด</t>
  </si>
  <si>
    <t>1. ค่าขายแบบแปลน</t>
  </si>
  <si>
    <t>2.รายได้เบ็ดเตล็ดอื่นๆ</t>
  </si>
  <si>
    <t>หมวดภาษีจัดจรร</t>
  </si>
  <si>
    <t>1.ภาษีมูลค่าเพิ่มตาม พ.ร.บ. กำหนดแผนฯ</t>
  </si>
  <si>
    <t>2. ภาษีมูลค่าเพิ่ม 1 ใน 9</t>
  </si>
  <si>
    <t>3. ภาษีธุรกิจเฉพาะ</t>
  </si>
  <si>
    <t>4. ภาษีสุรา</t>
  </si>
  <si>
    <t>5. ภาษีสรรพสามิต</t>
  </si>
  <si>
    <t>6.ค่าภาคหลวงแร่</t>
  </si>
  <si>
    <t>7.ค่าภาคหลวงปิโตรเลียม</t>
  </si>
  <si>
    <t>8.ค่าธรรมเนียมจดทะเบียนสิทธิและนิติกรรมที่ดิน</t>
  </si>
  <si>
    <t>9. ภาษีและค่าธรรมเนียมรถยนต์</t>
  </si>
  <si>
    <t>รายได้ที่รัฐบาลอุดหนุนให้</t>
  </si>
  <si>
    <t>1. เงินอุดหนุนทั่วไป</t>
  </si>
  <si>
    <t>2. เงินอุดหนุนทั่วไปตามอำนาจหน้าที่และภารกิจถ่ายโอน</t>
  </si>
  <si>
    <t>รายได้ที่รัฐบาลอุดหนุนโดยระบุวัตถุประสงค์</t>
  </si>
  <si>
    <t>1. เงินเดือนครู</t>
  </si>
  <si>
    <t>2. ค่าตอบแทนผู้ดูแลเด็ก</t>
  </si>
  <si>
    <t>3.เงินสมทบกองทุนประกันสังคมผู้ดูแลเด็ก</t>
  </si>
  <si>
    <t>4. เงินช่วยเหลือบุตรครู</t>
  </si>
  <si>
    <t>5.เงินวัสดุการจัดการเรียนการสอน</t>
  </si>
  <si>
    <t>6. เงินโครงการแก้ไขปัญหายาเสพติด</t>
  </si>
  <si>
    <t>7.เงินเบี้ยยังชีพผู้สูงอายุ</t>
  </si>
  <si>
    <t>8. เงินเบี้ยยังชีพผู้พิการ</t>
  </si>
  <si>
    <t>9. เงินโครงการก่อสร้างถนน คสล.บ้านเมืองน้อย-บ้านหินตั้ง</t>
  </si>
  <si>
    <t>10. การจัดการ อปท.ตามยุทธศาสตร์พัฒนาประเทศ</t>
  </si>
  <si>
    <t>1. ค่าธรรมเนียมใบอนุญาตขายสุรา</t>
  </si>
  <si>
    <t>2.ค่าใบอนุญาตอื่นๆ</t>
  </si>
  <si>
    <t>เงินอุดหนุนทั่วไป</t>
  </si>
  <si>
    <t>จำนวนเงิน (บาท)</t>
  </si>
  <si>
    <t>ค่าจ้างเหมาจัดทำแผนที่ภาษีและทะเบียนทรัพย์สิน</t>
  </si>
  <si>
    <t>โครงการปรับปรุงประปา ม.6 บ้านหัวขัว</t>
  </si>
  <si>
    <t>- เงินอุดหนุนสาธารณสุขมูลฐาน</t>
  </si>
  <si>
    <t>- เงินช่วยเหลือการศึกษาบุตรครู</t>
  </si>
  <si>
    <t xml:space="preserve"> - โครงการป้องกันและแก้ไขปัญหายาเสพติด</t>
  </si>
  <si>
    <t xml:space="preserve">             (นางสาวสุภาสินี     ธนโภคินกุล)</t>
  </si>
  <si>
    <t xml:space="preserve">เงินอุดหนุนระบุวัตถุประสงค์ </t>
  </si>
  <si>
    <t>3. เงินช่วยเหลือการศึกษาบุตรครู</t>
  </si>
  <si>
    <t xml:space="preserve">   '-เบี้ยยังชีพผู้พิการ</t>
  </si>
  <si>
    <t xml:space="preserve">   - เงินโครงการแก้ปัญหายาเสพติด</t>
  </si>
  <si>
    <t>ยอดคงเหลือตามรายงานธนาคาร ณ วันที่ 30 กันยายน 2558</t>
  </si>
  <si>
    <t>ยอดคงเหลือตามบัญชี ณ วันที่  ณ วันที่ 30 กันยายน 2558</t>
  </si>
  <si>
    <t>(นางสาวรัชนี    เผือกไธสง)</t>
  </si>
  <si>
    <t>ยอดคงเหลือตามรายงานธนาคาร ณ วันที่  30 กันยายน 2558</t>
  </si>
  <si>
    <t>(นายงสาวรัชนี   เผือกไธสง)</t>
  </si>
  <si>
    <t>วันที่  30 กันยายน  2558</t>
  </si>
  <si>
    <t xml:space="preserve">          เงินอุดหนุนเฉพาะกิจ- เงินเดือนครู,ผู้ดูแลเด็ก</t>
  </si>
  <si>
    <t xml:space="preserve">          - ประกันสังคมผู้ดูแลเด็ก</t>
  </si>
  <si>
    <t xml:space="preserve">          -เบี้ยยังชีพผู้สูงอายุ</t>
  </si>
  <si>
    <t xml:space="preserve">           -เบี้ยยังชีพผู้พิการ</t>
  </si>
  <si>
    <t xml:space="preserve">           -วัสดุการศึกษา</t>
  </si>
  <si>
    <t xml:space="preserve">           - ยาเสพติด</t>
  </si>
  <si>
    <t xml:space="preserve">           -เบี้ยยังชีพผู้ป่วยเอดส์</t>
  </si>
  <si>
    <t xml:space="preserve">           -เงินช่วยเหลือการศึกษาบุตรผู้ดูแลเด็ก</t>
  </si>
  <si>
    <t xml:space="preserve">           - อุดหนุนการบริการสาธารณสุขมูลฐาน</t>
  </si>
  <si>
    <t xml:space="preserve">            รายจ่ายค้างจ่าย</t>
  </si>
  <si>
    <t xml:space="preserve">            เงินทุนสำรองเงินสะสม</t>
  </si>
  <si>
    <t xml:space="preserve">            เงินสะสม</t>
  </si>
  <si>
    <t>(หมายเหตุ 5)</t>
  </si>
  <si>
    <t>(หมายเหตุ 6)</t>
  </si>
  <si>
    <t>(หมายเหตุ 7)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</si>
</sst>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_-;\-* #,##0_-;_-* &quot;-&quot;??_-;_-@_-"/>
    <numFmt numFmtId="201" formatCode="_-* #,##0.0_-;\-* #,##0.0_-;_-* &quot;-&quot;??_-;_-@_-"/>
    <numFmt numFmtId="202" formatCode="0.0000"/>
    <numFmt numFmtId="203" formatCode="0.000"/>
    <numFmt numFmtId="204" formatCode="0.0%"/>
    <numFmt numFmtId="205" formatCode="mmm\-yyyy"/>
  </numFmts>
  <fonts count="67">
    <font>
      <sz val="10"/>
      <name val="Arial"/>
      <family val="0"/>
    </font>
    <font>
      <sz val="15"/>
      <name val="CordiaUPC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1"/>
      <name val="TH SarabunPSK"/>
      <family val="2"/>
    </font>
    <font>
      <b/>
      <sz val="15"/>
      <name val="TH SarabunPSK"/>
      <family val="2"/>
    </font>
    <font>
      <sz val="14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6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6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>
      <alignment/>
      <protection/>
    </xf>
    <xf numFmtId="0" fontId="48" fillId="34" borderId="1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6" borderId="3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6" fillId="37" borderId="4" applyNumberFormat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53" fillId="0" borderId="6" applyNumberFormat="0" applyFill="0" applyAlignment="0" applyProtection="0"/>
    <xf numFmtId="0" fontId="54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9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5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4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47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47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47" fillId="4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5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59" fillId="34" borderId="9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0" fillId="53" borderId="11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60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61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62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6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3" fontId="3" fillId="0" borderId="0" xfId="857" applyFont="1" applyFill="1" applyAlignment="1">
      <alignment/>
    </xf>
    <xf numFmtId="49" fontId="3" fillId="0" borderId="0" xfId="857" applyNumberFormat="1" applyFont="1" applyFill="1" applyAlignment="1">
      <alignment horizontal="center" shrinkToFit="1"/>
    </xf>
    <xf numFmtId="49" fontId="3" fillId="0" borderId="0" xfId="857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shrinkToFit="1"/>
    </xf>
    <xf numFmtId="49" fontId="3" fillId="0" borderId="0" xfId="0" applyNumberFormat="1" applyFont="1" applyFill="1" applyAlignment="1">
      <alignment horizontal="center"/>
    </xf>
    <xf numFmtId="0" fontId="6" fillId="0" borderId="0" xfId="1074" applyFont="1">
      <alignment/>
      <protection/>
    </xf>
    <xf numFmtId="43" fontId="6" fillId="0" borderId="0" xfId="857" applyFont="1" applyAlignment="1">
      <alignment/>
    </xf>
    <xf numFmtId="0" fontId="6" fillId="0" borderId="19" xfId="1074" applyFont="1" applyBorder="1">
      <alignment/>
      <protection/>
    </xf>
    <xf numFmtId="43" fontId="6" fillId="0" borderId="0" xfId="1074" applyNumberFormat="1" applyFont="1">
      <alignment/>
      <protection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1069" applyFont="1">
      <alignment/>
      <protection/>
    </xf>
    <xf numFmtId="43" fontId="6" fillId="0" borderId="0" xfId="882" applyFont="1" applyAlignment="1">
      <alignment/>
    </xf>
    <xf numFmtId="0" fontId="8" fillId="0" borderId="0" xfId="1069" applyFont="1">
      <alignment/>
      <protection/>
    </xf>
    <xf numFmtId="43" fontId="6" fillId="0" borderId="0" xfId="1069" applyNumberFormat="1" applyFont="1">
      <alignment/>
      <protection/>
    </xf>
    <xf numFmtId="43" fontId="6" fillId="0" borderId="0" xfId="882" applyFont="1" applyBorder="1" applyAlignment="1">
      <alignment/>
    </xf>
    <xf numFmtId="0" fontId="6" fillId="0" borderId="0" xfId="1069" applyFont="1" applyAlignment="1">
      <alignment/>
      <protection/>
    </xf>
    <xf numFmtId="0" fontId="6" fillId="0" borderId="0" xfId="1069" applyFont="1" applyBorder="1">
      <alignment/>
      <protection/>
    </xf>
    <xf numFmtId="0" fontId="6" fillId="0" borderId="0" xfId="1073" applyFont="1">
      <alignment/>
      <protection/>
    </xf>
    <xf numFmtId="0" fontId="6" fillId="0" borderId="0" xfId="1073" applyFont="1" applyBorder="1">
      <alignment/>
      <protection/>
    </xf>
    <xf numFmtId="43" fontId="6" fillId="0" borderId="0" xfId="1073" applyNumberFormat="1" applyFont="1">
      <alignment/>
      <protection/>
    </xf>
    <xf numFmtId="0" fontId="7" fillId="0" borderId="0" xfId="1074" applyFont="1">
      <alignment/>
      <protection/>
    </xf>
    <xf numFmtId="43" fontId="7" fillId="0" borderId="0" xfId="1074" applyNumberFormat="1" applyFont="1">
      <alignment/>
      <protection/>
    </xf>
    <xf numFmtId="0" fontId="28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8" fillId="0" borderId="0" xfId="1069" applyFont="1" applyAlignment="1">
      <alignment/>
      <protection/>
    </xf>
    <xf numFmtId="4" fontId="0" fillId="0" borderId="0" xfId="0" applyNumberFormat="1" applyAlignment="1">
      <alignment/>
    </xf>
    <xf numFmtId="43" fontId="6" fillId="0" borderId="19" xfId="0" applyNumberFormat="1" applyFont="1" applyBorder="1" applyAlignment="1">
      <alignment/>
    </xf>
    <xf numFmtId="43" fontId="63" fillId="0" borderId="0" xfId="1074" applyNumberFormat="1" applyFont="1">
      <alignment/>
      <protection/>
    </xf>
    <xf numFmtId="43" fontId="6" fillId="51" borderId="0" xfId="1074" applyNumberFormat="1" applyFont="1" applyFill="1">
      <alignment/>
      <protection/>
    </xf>
    <xf numFmtId="0" fontId="64" fillId="0" borderId="0" xfId="0" applyFont="1" applyAlignment="1">
      <alignment/>
    </xf>
    <xf numFmtId="43" fontId="6" fillId="12" borderId="0" xfId="1074" applyNumberFormat="1" applyFont="1" applyFill="1">
      <alignment/>
      <protection/>
    </xf>
    <xf numFmtId="0" fontId="29" fillId="0" borderId="20" xfId="1074" applyFont="1" applyBorder="1" applyAlignment="1">
      <alignment horizontal="center"/>
      <protection/>
    </xf>
    <xf numFmtId="0" fontId="30" fillId="0" borderId="21" xfId="1074" applyFont="1" applyBorder="1">
      <alignment/>
      <protection/>
    </xf>
    <xf numFmtId="0" fontId="30" fillId="0" borderId="22" xfId="1074" applyFont="1" applyBorder="1" applyAlignment="1">
      <alignment horizontal="left"/>
      <protection/>
    </xf>
    <xf numFmtId="0" fontId="30" fillId="0" borderId="22" xfId="1074" applyFont="1" applyBorder="1">
      <alignment/>
      <protection/>
    </xf>
    <xf numFmtId="0" fontId="30" fillId="0" borderId="22" xfId="1074" applyFont="1" applyBorder="1" applyAlignment="1">
      <alignment horizontal="center"/>
      <protection/>
    </xf>
    <xf numFmtId="49" fontId="30" fillId="0" borderId="23" xfId="1074" applyNumberFormat="1" applyFont="1" applyBorder="1" applyAlignment="1">
      <alignment horizontal="center"/>
      <protection/>
    </xf>
    <xf numFmtId="43" fontId="30" fillId="0" borderId="23" xfId="857" applyFont="1" applyBorder="1" applyAlignment="1">
      <alignment/>
    </xf>
    <xf numFmtId="43" fontId="30" fillId="0" borderId="24" xfId="857" applyFont="1" applyBorder="1" applyAlignment="1">
      <alignment/>
    </xf>
    <xf numFmtId="49" fontId="30" fillId="0" borderId="22" xfId="1074" applyNumberFormat="1" applyFont="1" applyBorder="1" applyAlignment="1">
      <alignment/>
      <protection/>
    </xf>
    <xf numFmtId="49" fontId="30" fillId="0" borderId="24" xfId="1074" applyNumberFormat="1" applyFont="1" applyBorder="1" applyAlignment="1">
      <alignment/>
      <protection/>
    </xf>
    <xf numFmtId="43" fontId="30" fillId="0" borderId="25" xfId="857" applyFont="1" applyFill="1" applyBorder="1" applyAlignment="1">
      <alignment/>
    </xf>
    <xf numFmtId="0" fontId="30" fillId="0" borderId="0" xfId="1074" applyFont="1" applyBorder="1">
      <alignment/>
      <protection/>
    </xf>
    <xf numFmtId="0" fontId="30" fillId="0" borderId="26" xfId="1074" applyFont="1" applyBorder="1">
      <alignment/>
      <protection/>
    </xf>
    <xf numFmtId="0" fontId="30" fillId="0" borderId="27" xfId="1075" applyFont="1" applyBorder="1">
      <alignment/>
      <protection/>
    </xf>
    <xf numFmtId="0" fontId="30" fillId="0" borderId="0" xfId="1074" applyFont="1">
      <alignment/>
      <protection/>
    </xf>
    <xf numFmtId="0" fontId="30" fillId="0" borderId="26" xfId="1075" applyFont="1" applyBorder="1" quotePrefix="1">
      <alignment/>
      <protection/>
    </xf>
    <xf numFmtId="0" fontId="30" fillId="0" borderId="21" xfId="1075" applyFont="1" applyBorder="1">
      <alignment/>
      <protection/>
    </xf>
    <xf numFmtId="0" fontId="30" fillId="0" borderId="22" xfId="1075" applyFont="1" applyBorder="1" quotePrefix="1">
      <alignment/>
      <protection/>
    </xf>
    <xf numFmtId="0" fontId="30" fillId="0" borderId="22" xfId="0" applyFont="1" applyBorder="1" applyAlignment="1">
      <alignment horizontal="left"/>
    </xf>
    <xf numFmtId="0" fontId="30" fillId="0" borderId="22" xfId="0" applyFont="1" applyBorder="1" applyAlignment="1" quotePrefix="1">
      <alignment horizontal="left"/>
    </xf>
    <xf numFmtId="0" fontId="30" fillId="0" borderId="22" xfId="1075" applyFont="1" applyBorder="1">
      <alignment/>
      <protection/>
    </xf>
    <xf numFmtId="0" fontId="30" fillId="0" borderId="22" xfId="1075" applyFont="1" applyBorder="1" applyAlignment="1">
      <alignment horizontal="right"/>
      <protection/>
    </xf>
    <xf numFmtId="49" fontId="30" fillId="0" borderId="28" xfId="1074" applyNumberFormat="1" applyFont="1" applyBorder="1" applyAlignment="1">
      <alignment horizontal="center"/>
      <protection/>
    </xf>
    <xf numFmtId="43" fontId="30" fillId="0" borderId="28" xfId="857" applyFont="1" applyBorder="1" applyAlignment="1">
      <alignment/>
    </xf>
    <xf numFmtId="43" fontId="30" fillId="0" borderId="29" xfId="857" applyFont="1" applyBorder="1" applyAlignment="1">
      <alignment/>
    </xf>
    <xf numFmtId="0" fontId="30" fillId="0" borderId="30" xfId="1075" applyFont="1" applyBorder="1">
      <alignment/>
      <protection/>
    </xf>
    <xf numFmtId="0" fontId="30" fillId="0" borderId="31" xfId="1075" applyFont="1" applyBorder="1" applyAlignment="1">
      <alignment horizontal="right"/>
      <protection/>
    </xf>
    <xf numFmtId="0" fontId="30" fillId="0" borderId="31" xfId="1075" applyFont="1" applyBorder="1">
      <alignment/>
      <protection/>
    </xf>
    <xf numFmtId="0" fontId="30" fillId="0" borderId="31" xfId="1074" applyFont="1" applyBorder="1">
      <alignment/>
      <protection/>
    </xf>
    <xf numFmtId="49" fontId="30" fillId="0" borderId="32" xfId="1074" applyNumberFormat="1" applyFont="1" applyBorder="1" applyAlignment="1">
      <alignment horizontal="center"/>
      <protection/>
    </xf>
    <xf numFmtId="43" fontId="30" fillId="0" borderId="32" xfId="857" applyFont="1" applyBorder="1" applyAlignment="1">
      <alignment/>
    </xf>
    <xf numFmtId="0" fontId="30" fillId="0" borderId="33" xfId="1074" applyFont="1" applyBorder="1">
      <alignment/>
      <protection/>
    </xf>
    <xf numFmtId="49" fontId="30" fillId="0" borderId="34" xfId="1074" applyNumberFormat="1" applyFont="1" applyBorder="1">
      <alignment/>
      <protection/>
    </xf>
    <xf numFmtId="43" fontId="29" fillId="0" borderId="35" xfId="857" applyFont="1" applyBorder="1" applyAlignment="1">
      <alignment/>
    </xf>
    <xf numFmtId="43" fontId="29" fillId="0" borderId="20" xfId="857" applyFont="1" applyBorder="1" applyAlignment="1">
      <alignment/>
    </xf>
    <xf numFmtId="43" fontId="29" fillId="0" borderId="0" xfId="857" applyFont="1" applyBorder="1" applyAlignment="1">
      <alignment/>
    </xf>
    <xf numFmtId="0" fontId="31" fillId="0" borderId="20" xfId="1074" applyFont="1" applyBorder="1" applyAlignment="1">
      <alignment horizontal="center"/>
      <protection/>
    </xf>
    <xf numFmtId="0" fontId="32" fillId="0" borderId="36" xfId="1074" applyFont="1" applyBorder="1">
      <alignment/>
      <protection/>
    </xf>
    <xf numFmtId="0" fontId="33" fillId="0" borderId="22" xfId="1074" applyFont="1" applyBorder="1" applyAlignment="1">
      <alignment horizontal="left"/>
      <protection/>
    </xf>
    <xf numFmtId="0" fontId="33" fillId="0" borderId="22" xfId="1074" applyFont="1" applyBorder="1">
      <alignment/>
      <protection/>
    </xf>
    <xf numFmtId="0" fontId="32" fillId="0" borderId="19" xfId="1074" applyFont="1" applyBorder="1">
      <alignment/>
      <protection/>
    </xf>
    <xf numFmtId="0" fontId="32" fillId="0" borderId="19" xfId="1074" applyFont="1" applyBorder="1" applyAlignment="1">
      <alignment horizontal="center"/>
      <protection/>
    </xf>
    <xf numFmtId="43" fontId="32" fillId="0" borderId="23" xfId="857" applyFont="1" applyBorder="1" applyAlignment="1">
      <alignment/>
    </xf>
    <xf numFmtId="0" fontId="32" fillId="0" borderId="37" xfId="1074" applyFont="1" applyBorder="1">
      <alignment/>
      <protection/>
    </xf>
    <xf numFmtId="0" fontId="32" fillId="0" borderId="21" xfId="1074" applyFont="1" applyBorder="1">
      <alignment/>
      <protection/>
    </xf>
    <xf numFmtId="0" fontId="32" fillId="0" borderId="22" xfId="1074" applyFont="1" applyBorder="1">
      <alignment/>
      <protection/>
    </xf>
    <xf numFmtId="0" fontId="32" fillId="0" borderId="22" xfId="1074" applyFont="1" applyBorder="1" applyAlignment="1">
      <alignment horizontal="center"/>
      <protection/>
    </xf>
    <xf numFmtId="49" fontId="32" fillId="0" borderId="23" xfId="1074" applyNumberFormat="1" applyFont="1" applyBorder="1" applyAlignment="1">
      <alignment horizontal="center"/>
      <protection/>
    </xf>
    <xf numFmtId="43" fontId="32" fillId="0" borderId="24" xfId="857" applyFont="1" applyBorder="1" applyAlignment="1">
      <alignment/>
    </xf>
    <xf numFmtId="49" fontId="33" fillId="0" borderId="22" xfId="1074" applyNumberFormat="1" applyFont="1" applyBorder="1" applyAlignment="1">
      <alignment/>
      <protection/>
    </xf>
    <xf numFmtId="49" fontId="32" fillId="0" borderId="24" xfId="1074" applyNumberFormat="1" applyFont="1" applyBorder="1" applyAlignment="1">
      <alignment/>
      <protection/>
    </xf>
    <xf numFmtId="49" fontId="32" fillId="0" borderId="22" xfId="1074" applyNumberFormat="1" applyFont="1" applyBorder="1" applyAlignment="1">
      <alignment horizontal="left"/>
      <protection/>
    </xf>
    <xf numFmtId="49" fontId="32" fillId="0" borderId="24" xfId="1074" applyNumberFormat="1" applyFont="1" applyBorder="1" applyAlignment="1">
      <alignment horizontal="left"/>
      <protection/>
    </xf>
    <xf numFmtId="0" fontId="32" fillId="0" borderId="22" xfId="1074" applyFont="1" applyBorder="1" applyAlignment="1">
      <alignment horizontal="right"/>
      <protection/>
    </xf>
    <xf numFmtId="0" fontId="32" fillId="0" borderId="22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29" xfId="0" applyFont="1" applyBorder="1" applyAlignment="1">
      <alignment horizontal="left"/>
    </xf>
    <xf numFmtId="49" fontId="32" fillId="0" borderId="28" xfId="1074" applyNumberFormat="1" applyFont="1" applyBorder="1" applyAlignment="1">
      <alignment horizontal="center"/>
      <protection/>
    </xf>
    <xf numFmtId="43" fontId="32" fillId="0" borderId="25" xfId="857" applyFont="1" applyBorder="1" applyAlignment="1">
      <alignment/>
    </xf>
    <xf numFmtId="49" fontId="32" fillId="0" borderId="32" xfId="1074" applyNumberFormat="1" applyFont="1" applyBorder="1" applyAlignment="1">
      <alignment horizontal="center"/>
      <protection/>
    </xf>
    <xf numFmtId="43" fontId="32" fillId="0" borderId="32" xfId="857" applyFont="1" applyBorder="1" applyAlignment="1">
      <alignment/>
    </xf>
    <xf numFmtId="0" fontId="32" fillId="0" borderId="0" xfId="1074" applyFont="1">
      <alignment/>
      <protection/>
    </xf>
    <xf numFmtId="49" fontId="32" fillId="0" borderId="0" xfId="1074" applyNumberFormat="1" applyFont="1">
      <alignment/>
      <protection/>
    </xf>
    <xf numFmtId="43" fontId="31" fillId="0" borderId="20" xfId="857" applyNumberFormat="1" applyFont="1" applyBorder="1" applyAlignment="1">
      <alignment/>
    </xf>
    <xf numFmtId="43" fontId="32" fillId="0" borderId="0" xfId="857" applyFont="1" applyBorder="1" applyAlignment="1">
      <alignment/>
    </xf>
    <xf numFmtId="0" fontId="32" fillId="0" borderId="0" xfId="1074" applyFont="1" applyAlignment="1">
      <alignment horizontal="center"/>
      <protection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200" fontId="31" fillId="0" borderId="0" xfId="857" applyNumberFormat="1" applyFont="1" applyBorder="1" applyAlignment="1">
      <alignment horizontal="center" vertical="center"/>
    </xf>
    <xf numFmtId="43" fontId="32" fillId="0" borderId="0" xfId="857" applyFont="1" applyBorder="1" applyAlignment="1">
      <alignment horizontal="center" vertical="center"/>
    </xf>
    <xf numFmtId="0" fontId="34" fillId="0" borderId="35" xfId="0" applyFont="1" applyBorder="1" applyAlignment="1">
      <alignment horizontal="center"/>
    </xf>
    <xf numFmtId="43" fontId="32" fillId="0" borderId="0" xfId="857" applyFont="1" applyAlignment="1">
      <alignment/>
    </xf>
    <xf numFmtId="0" fontId="32" fillId="0" borderId="0" xfId="0" applyFont="1" applyAlignment="1">
      <alignment/>
    </xf>
    <xf numFmtId="43" fontId="32" fillId="0" borderId="0" xfId="0" applyNumberFormat="1" applyFont="1" applyAlignment="1">
      <alignment/>
    </xf>
    <xf numFmtId="43" fontId="31" fillId="0" borderId="0" xfId="857" applyFont="1" applyAlignment="1">
      <alignment/>
    </xf>
    <xf numFmtId="0" fontId="31" fillId="0" borderId="0" xfId="0" applyFont="1" applyAlignment="1">
      <alignment/>
    </xf>
    <xf numFmtId="43" fontId="31" fillId="0" borderId="0" xfId="0" applyNumberFormat="1" applyFont="1" applyAlignment="1">
      <alignment/>
    </xf>
    <xf numFmtId="43" fontId="31" fillId="51" borderId="0" xfId="0" applyNumberFormat="1" applyFont="1" applyFill="1" applyAlignment="1">
      <alignment/>
    </xf>
    <xf numFmtId="43" fontId="31" fillId="0" borderId="0" xfId="0" applyNumberFormat="1" applyFont="1" applyAlignment="1">
      <alignment horizontal="right"/>
    </xf>
    <xf numFmtId="4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43" fontId="29" fillId="0" borderId="0" xfId="0" applyNumberFormat="1" applyFont="1" applyBorder="1" applyAlignment="1">
      <alignment/>
    </xf>
    <xf numFmtId="43" fontId="31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43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34" fillId="0" borderId="20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 shrinkToFit="1"/>
    </xf>
    <xf numFmtId="49" fontId="34" fillId="0" borderId="20" xfId="0" applyNumberFormat="1" applyFont="1" applyFill="1" applyBorder="1" applyAlignment="1">
      <alignment horizontal="center" vertical="center"/>
    </xf>
    <xf numFmtId="0" fontId="35" fillId="0" borderId="38" xfId="0" applyFont="1" applyFill="1" applyBorder="1" applyAlignment="1" quotePrefix="1">
      <alignment horizontal="center"/>
    </xf>
    <xf numFmtId="43" fontId="35" fillId="0" borderId="38" xfId="857" applyFont="1" applyFill="1" applyBorder="1" applyAlignment="1">
      <alignment/>
    </xf>
    <xf numFmtId="49" fontId="35" fillId="0" borderId="38" xfId="857" applyNumberFormat="1" applyFont="1" applyFill="1" applyBorder="1" applyAlignment="1">
      <alignment horizontal="center" shrinkToFit="1"/>
    </xf>
    <xf numFmtId="49" fontId="35" fillId="0" borderId="38" xfId="857" applyNumberFormat="1" applyFont="1" applyFill="1" applyBorder="1" applyAlignment="1">
      <alignment horizontal="center"/>
    </xf>
    <xf numFmtId="0" fontId="35" fillId="0" borderId="23" xfId="0" applyFont="1" applyFill="1" applyBorder="1" applyAlignment="1" quotePrefix="1">
      <alignment horizontal="center"/>
    </xf>
    <xf numFmtId="43" fontId="35" fillId="0" borderId="23" xfId="857" applyFont="1" applyFill="1" applyBorder="1" applyAlignment="1">
      <alignment/>
    </xf>
    <xf numFmtId="49" fontId="35" fillId="0" borderId="23" xfId="857" applyNumberFormat="1" applyFont="1" applyFill="1" applyBorder="1" applyAlignment="1">
      <alignment horizontal="center" shrinkToFit="1"/>
    </xf>
    <xf numFmtId="49" fontId="35" fillId="0" borderId="23" xfId="857" applyNumberFormat="1" applyFont="1" applyFill="1" applyBorder="1" applyAlignment="1">
      <alignment horizontal="center"/>
    </xf>
    <xf numFmtId="49" fontId="36" fillId="0" borderId="23" xfId="857" applyNumberFormat="1" applyFont="1" applyFill="1" applyBorder="1" applyAlignment="1">
      <alignment horizontal="center" shrinkToFit="1"/>
    </xf>
    <xf numFmtId="0" fontId="35" fillId="0" borderId="23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left" shrinkToFit="1"/>
    </xf>
    <xf numFmtId="0" fontId="35" fillId="0" borderId="22" xfId="0" applyFont="1" applyFill="1" applyBorder="1" applyAlignment="1">
      <alignment horizontal="left" shrinkToFit="1"/>
    </xf>
    <xf numFmtId="0" fontId="35" fillId="0" borderId="24" xfId="0" applyFont="1" applyFill="1" applyBorder="1" applyAlignment="1">
      <alignment horizontal="left" shrinkToFit="1"/>
    </xf>
    <xf numFmtId="49" fontId="36" fillId="0" borderId="23" xfId="857" applyNumberFormat="1" applyFont="1" applyFill="1" applyBorder="1" applyAlignment="1">
      <alignment horizontal="center"/>
    </xf>
    <xf numFmtId="0" fontId="35" fillId="0" borderId="21" xfId="0" applyFont="1" applyFill="1" applyBorder="1" applyAlignment="1">
      <alignment shrinkToFit="1"/>
    </xf>
    <xf numFmtId="0" fontId="35" fillId="0" borderId="22" xfId="1075" applyFont="1" applyBorder="1" quotePrefix="1">
      <alignment/>
      <protection/>
    </xf>
    <xf numFmtId="0" fontId="35" fillId="0" borderId="22" xfId="0" applyFont="1" applyFill="1" applyBorder="1" applyAlignment="1">
      <alignment shrinkToFit="1"/>
    </xf>
    <xf numFmtId="0" fontId="35" fillId="0" borderId="24" xfId="0" applyFont="1" applyFill="1" applyBorder="1" applyAlignment="1">
      <alignment shrinkToFit="1"/>
    </xf>
    <xf numFmtId="0" fontId="35" fillId="0" borderId="0" xfId="1075" applyFont="1" applyBorder="1" quotePrefix="1">
      <alignment/>
      <protection/>
    </xf>
    <xf numFmtId="0" fontId="35" fillId="0" borderId="30" xfId="0" applyFont="1" applyFill="1" applyBorder="1" applyAlignment="1">
      <alignment horizontal="left" shrinkToFit="1"/>
    </xf>
    <xf numFmtId="0" fontId="35" fillId="0" borderId="31" xfId="0" applyFont="1" applyBorder="1" applyAlignment="1">
      <alignment horizontal="left"/>
    </xf>
    <xf numFmtId="0" fontId="35" fillId="0" borderId="31" xfId="0" applyFont="1" applyFill="1" applyBorder="1" applyAlignment="1">
      <alignment horizontal="left" shrinkToFit="1"/>
    </xf>
    <xf numFmtId="0" fontId="35" fillId="0" borderId="39" xfId="0" applyFont="1" applyFill="1" applyBorder="1" applyAlignment="1">
      <alignment horizontal="left" shrinkToFit="1"/>
    </xf>
    <xf numFmtId="43" fontId="35" fillId="0" borderId="32" xfId="857" applyFont="1" applyFill="1" applyBorder="1" applyAlignment="1">
      <alignment/>
    </xf>
    <xf numFmtId="49" fontId="35" fillId="0" borderId="32" xfId="857" applyNumberFormat="1" applyFont="1" applyFill="1" applyBorder="1" applyAlignment="1">
      <alignment horizontal="center" shrinkToFit="1"/>
    </xf>
    <xf numFmtId="49" fontId="36" fillId="0" borderId="32" xfId="857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left" shrinkToFit="1"/>
    </xf>
    <xf numFmtId="0" fontId="35" fillId="0" borderId="0" xfId="0" applyFont="1" applyFill="1" applyBorder="1" applyAlignment="1">
      <alignment horizontal="left" shrinkToFit="1"/>
    </xf>
    <xf numFmtId="0" fontId="35" fillId="0" borderId="37" xfId="0" applyFont="1" applyFill="1" applyBorder="1" applyAlignment="1">
      <alignment horizontal="left" shrinkToFit="1"/>
    </xf>
    <xf numFmtId="43" fontId="35" fillId="0" borderId="25" xfId="857" applyFont="1" applyFill="1" applyBorder="1" applyAlignment="1">
      <alignment/>
    </xf>
    <xf numFmtId="49" fontId="35" fillId="0" borderId="25" xfId="857" applyNumberFormat="1" applyFont="1" applyFill="1" applyBorder="1" applyAlignment="1">
      <alignment horizontal="center" shrinkToFit="1"/>
    </xf>
    <xf numFmtId="49" fontId="36" fillId="0" borderId="25" xfId="857" applyNumberFormat="1" applyFont="1" applyFill="1" applyBorder="1" applyAlignment="1">
      <alignment horizontal="center"/>
    </xf>
    <xf numFmtId="0" fontId="35" fillId="0" borderId="22" xfId="0" applyFont="1" applyBorder="1" applyAlignment="1" quotePrefix="1">
      <alignment horizontal="left"/>
    </xf>
    <xf numFmtId="0" fontId="35" fillId="0" borderId="19" xfId="0" applyFont="1" applyBorder="1" applyAlignment="1" quotePrefix="1">
      <alignment horizontal="left"/>
    </xf>
    <xf numFmtId="4" fontId="35" fillId="0" borderId="23" xfId="0" applyNumberFormat="1" applyFont="1" applyFill="1" applyBorder="1" applyAlignment="1">
      <alignment/>
    </xf>
    <xf numFmtId="4" fontId="35" fillId="0" borderId="23" xfId="0" applyNumberFormat="1" applyFont="1" applyFill="1" applyBorder="1" applyAlignment="1">
      <alignment horizontal="right"/>
    </xf>
    <xf numFmtId="49" fontId="35" fillId="0" borderId="23" xfId="0" applyNumberFormat="1" applyFont="1" applyFill="1" applyBorder="1" applyAlignment="1">
      <alignment horizontal="center" shrinkToFit="1"/>
    </xf>
    <xf numFmtId="0" fontId="35" fillId="0" borderId="22" xfId="1074" applyFont="1" applyBorder="1">
      <alignment/>
      <protection/>
    </xf>
    <xf numFmtId="4" fontId="35" fillId="0" borderId="23" xfId="0" applyNumberFormat="1" applyFont="1" applyFill="1" applyBorder="1" applyAlignment="1" quotePrefix="1">
      <alignment horizontal="right"/>
    </xf>
    <xf numFmtId="49" fontId="35" fillId="0" borderId="23" xfId="0" applyNumberFormat="1" applyFont="1" applyFill="1" applyBorder="1" applyAlignment="1">
      <alignment horizontal="center"/>
    </xf>
    <xf numFmtId="49" fontId="36" fillId="0" borderId="23" xfId="0" applyNumberFormat="1" applyFont="1" applyFill="1" applyBorder="1" applyAlignment="1">
      <alignment horizontal="center" shrinkToFit="1"/>
    </xf>
    <xf numFmtId="49" fontId="35" fillId="0" borderId="23" xfId="0" applyNumberFormat="1" applyFont="1" applyFill="1" applyBorder="1" applyAlignment="1" quotePrefix="1">
      <alignment horizontal="center"/>
    </xf>
    <xf numFmtId="43" fontId="35" fillId="0" borderId="23" xfId="857" applyNumberFormat="1" applyFont="1" applyFill="1" applyBorder="1" applyAlignment="1">
      <alignment/>
    </xf>
    <xf numFmtId="43" fontId="35" fillId="0" borderId="28" xfId="857" applyFont="1" applyFill="1" applyBorder="1" applyAlignment="1">
      <alignment/>
    </xf>
    <xf numFmtId="0" fontId="34" fillId="0" borderId="20" xfId="0" applyFont="1" applyFill="1" applyBorder="1" applyAlignment="1">
      <alignment horizontal="center"/>
    </xf>
    <xf numFmtId="43" fontId="34" fillId="0" borderId="20" xfId="857" applyFont="1" applyFill="1" applyBorder="1" applyAlignment="1">
      <alignment horizontal="right"/>
    </xf>
    <xf numFmtId="49" fontId="34" fillId="0" borderId="20" xfId="857" applyNumberFormat="1" applyFont="1" applyFill="1" applyBorder="1" applyAlignment="1">
      <alignment horizontal="center" shrinkToFit="1"/>
    </xf>
    <xf numFmtId="43" fontId="34" fillId="0" borderId="20" xfId="857" applyFont="1" applyFill="1" applyBorder="1" applyAlignment="1">
      <alignment/>
    </xf>
    <xf numFmtId="49" fontId="34" fillId="0" borderId="20" xfId="857" applyNumberFormat="1" applyFont="1" applyFill="1" applyBorder="1" applyAlignment="1">
      <alignment horizontal="center"/>
    </xf>
    <xf numFmtId="43" fontId="30" fillId="0" borderId="23" xfId="857" applyFont="1" applyFill="1" applyBorder="1" applyAlignment="1">
      <alignment/>
    </xf>
    <xf numFmtId="43" fontId="6" fillId="0" borderId="19" xfId="857" applyFont="1" applyBorder="1" applyAlignment="1">
      <alignment/>
    </xf>
    <xf numFmtId="0" fontId="35" fillId="0" borderId="25" xfId="0" applyFont="1" applyFill="1" applyBorder="1" applyAlignment="1" quotePrefix="1">
      <alignment horizontal="center"/>
    </xf>
    <xf numFmtId="49" fontId="35" fillId="0" borderId="25" xfId="857" applyNumberFormat="1" applyFont="1" applyFill="1" applyBorder="1" applyAlignment="1">
      <alignment horizontal="center"/>
    </xf>
    <xf numFmtId="4" fontId="35" fillId="0" borderId="25" xfId="0" applyNumberFormat="1" applyFont="1" applyFill="1" applyBorder="1" applyAlignment="1">
      <alignment horizontal="right"/>
    </xf>
    <xf numFmtId="43" fontId="35" fillId="0" borderId="25" xfId="857" applyNumberFormat="1" applyFont="1" applyFill="1" applyBorder="1" applyAlignment="1">
      <alignment/>
    </xf>
    <xf numFmtId="0" fontId="31" fillId="0" borderId="0" xfId="0" applyFont="1" applyAlignment="1">
      <alignment horizontal="right"/>
    </xf>
    <xf numFmtId="0" fontId="31" fillId="0" borderId="41" xfId="0" applyFont="1" applyBorder="1" applyAlignment="1">
      <alignment horizontal="center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4" fontId="30" fillId="0" borderId="43" xfId="0" applyNumberFormat="1" applyFont="1" applyBorder="1" applyAlignment="1">
      <alignment/>
    </xf>
    <xf numFmtId="0" fontId="30" fillId="0" borderId="44" xfId="1075" applyFont="1" applyBorder="1">
      <alignment/>
      <protection/>
    </xf>
    <xf numFmtId="0" fontId="30" fillId="0" borderId="45" xfId="0" applyFont="1" applyBorder="1" applyAlignment="1">
      <alignment/>
    </xf>
    <xf numFmtId="43" fontId="30" fillId="0" borderId="44" xfId="857" applyFont="1" applyBorder="1" applyAlignment="1">
      <alignment/>
    </xf>
    <xf numFmtId="0" fontId="30" fillId="0" borderId="43" xfId="1075" applyFont="1" applyBorder="1">
      <alignment/>
      <protection/>
    </xf>
    <xf numFmtId="0" fontId="32" fillId="0" borderId="43" xfId="0" applyFont="1" applyBorder="1" applyAlignment="1">
      <alignment/>
    </xf>
    <xf numFmtId="0" fontId="30" fillId="0" borderId="43" xfId="0" applyFont="1" applyBorder="1" applyAlignment="1">
      <alignment horizontal="left"/>
    </xf>
    <xf numFmtId="43" fontId="30" fillId="0" borderId="43" xfId="857" applyFont="1" applyBorder="1" applyAlignment="1">
      <alignment/>
    </xf>
    <xf numFmtId="0" fontId="30" fillId="0" borderId="46" xfId="0" applyFont="1" applyBorder="1" applyAlignment="1">
      <alignment/>
    </xf>
    <xf numFmtId="4" fontId="30" fillId="0" borderId="46" xfId="0" applyNumberFormat="1" applyFont="1" applyBorder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43" fontId="64" fillId="0" borderId="0" xfId="0" applyNumberFormat="1" applyFont="1" applyAlignment="1">
      <alignment/>
    </xf>
    <xf numFmtId="0" fontId="30" fillId="0" borderId="45" xfId="0" applyFont="1" applyBorder="1" applyAlignment="1">
      <alignment horizontal="left"/>
    </xf>
    <xf numFmtId="0" fontId="32" fillId="0" borderId="45" xfId="0" applyFont="1" applyBorder="1" applyAlignment="1">
      <alignment/>
    </xf>
    <xf numFmtId="0" fontId="30" fillId="0" borderId="0" xfId="0" applyFont="1" applyFill="1" applyAlignment="1">
      <alignment/>
    </xf>
    <xf numFmtId="43" fontId="30" fillId="0" borderId="0" xfId="857" applyFont="1" applyFill="1" applyAlignment="1">
      <alignment/>
    </xf>
    <xf numFmtId="43" fontId="30" fillId="0" borderId="0" xfId="857" applyFont="1" applyFill="1" applyAlignment="1">
      <alignment horizontal="center"/>
    </xf>
    <xf numFmtId="43" fontId="30" fillId="0" borderId="0" xfId="857" applyFont="1" applyFill="1" applyBorder="1" applyAlignment="1">
      <alignment/>
    </xf>
    <xf numFmtId="49" fontId="30" fillId="0" borderId="0" xfId="857" applyNumberFormat="1" applyFont="1" applyFill="1" applyAlignment="1">
      <alignment horizontal="center" shrinkToFit="1"/>
    </xf>
    <xf numFmtId="49" fontId="30" fillId="0" borderId="0" xfId="857" applyNumberFormat="1" applyFont="1" applyFill="1" applyAlignment="1">
      <alignment horizontal="center"/>
    </xf>
    <xf numFmtId="0" fontId="33" fillId="0" borderId="0" xfId="1074" applyFont="1">
      <alignment/>
      <protection/>
    </xf>
    <xf numFmtId="49" fontId="33" fillId="0" borderId="0" xfId="1074" applyNumberFormat="1" applyFont="1">
      <alignment/>
      <protection/>
    </xf>
    <xf numFmtId="0" fontId="32" fillId="0" borderId="44" xfId="0" applyFont="1" applyBorder="1" applyAlignment="1">
      <alignment/>
    </xf>
    <xf numFmtId="0" fontId="32" fillId="0" borderId="47" xfId="0" applyFont="1" applyBorder="1" applyAlignment="1">
      <alignment/>
    </xf>
    <xf numFmtId="0" fontId="34" fillId="0" borderId="0" xfId="0" applyFont="1" applyFill="1" applyBorder="1" applyAlignment="1">
      <alignment horizontal="center"/>
    </xf>
    <xf numFmtId="49" fontId="30" fillId="0" borderId="0" xfId="1074" applyNumberFormat="1" applyFont="1" applyBorder="1">
      <alignment/>
      <protection/>
    </xf>
    <xf numFmtId="0" fontId="34" fillId="0" borderId="0" xfId="0" applyFont="1" applyBorder="1" applyAlignment="1" quotePrefix="1">
      <alignment/>
    </xf>
    <xf numFmtId="0" fontId="34" fillId="0" borderId="0" xfId="0" applyFont="1" applyFill="1" applyBorder="1" applyAlignment="1">
      <alignment horizontal="center" shrinkToFit="1"/>
    </xf>
    <xf numFmtId="0" fontId="34" fillId="0" borderId="0" xfId="0" applyFont="1" applyFill="1" applyBorder="1" applyAlignment="1">
      <alignment shrinkToFit="1"/>
    </xf>
    <xf numFmtId="43" fontId="34" fillId="0" borderId="0" xfId="857" applyFont="1" applyFill="1" applyBorder="1" applyAlignment="1">
      <alignment horizontal="right"/>
    </xf>
    <xf numFmtId="49" fontId="34" fillId="0" borderId="0" xfId="857" applyNumberFormat="1" applyFont="1" applyFill="1" applyBorder="1" applyAlignment="1">
      <alignment horizontal="center" shrinkToFit="1"/>
    </xf>
    <xf numFmtId="43" fontId="34" fillId="0" borderId="0" xfId="857" applyFont="1" applyFill="1" applyBorder="1" applyAlignment="1">
      <alignment/>
    </xf>
    <xf numFmtId="49" fontId="34" fillId="0" borderId="0" xfId="857" applyNumberFormat="1" applyFont="1" applyFill="1" applyBorder="1" applyAlignment="1">
      <alignment horizontal="center"/>
    </xf>
    <xf numFmtId="0" fontId="34" fillId="0" borderId="34" xfId="0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43" fontId="31" fillId="0" borderId="0" xfId="857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0" fontId="30" fillId="0" borderId="22" xfId="1074" applyFont="1" applyBorder="1" quotePrefix="1">
      <alignment/>
      <protection/>
    </xf>
    <xf numFmtId="0" fontId="38" fillId="0" borderId="22" xfId="1075" applyFont="1" applyBorder="1">
      <alignment/>
      <protection/>
    </xf>
    <xf numFmtId="9" fontId="31" fillId="0" borderId="0" xfId="0" applyNumberFormat="1" applyFont="1" applyAlignment="1">
      <alignment/>
    </xf>
    <xf numFmtId="0" fontId="32" fillId="0" borderId="0" xfId="1074" applyFont="1" applyAlignment="1">
      <alignment horizontal="right"/>
      <protection/>
    </xf>
    <xf numFmtId="0" fontId="39" fillId="0" borderId="0" xfId="1069" applyFont="1">
      <alignment/>
      <protection/>
    </xf>
    <xf numFmtId="0" fontId="31" fillId="0" borderId="0" xfId="1069" applyFont="1">
      <alignment/>
      <protection/>
    </xf>
    <xf numFmtId="43" fontId="31" fillId="0" borderId="0" xfId="882" applyFont="1" applyAlignment="1">
      <alignment/>
    </xf>
    <xf numFmtId="0" fontId="32" fillId="0" borderId="0" xfId="1069" applyFont="1">
      <alignment/>
      <protection/>
    </xf>
    <xf numFmtId="43" fontId="32" fillId="0" borderId="0" xfId="882" applyFont="1" applyAlignment="1">
      <alignment/>
    </xf>
    <xf numFmtId="0" fontId="32" fillId="0" borderId="0" xfId="1069" applyFont="1" applyAlignment="1">
      <alignment horizontal="left"/>
      <protection/>
    </xf>
    <xf numFmtId="0" fontId="32" fillId="0" borderId="0" xfId="1069" applyFont="1" applyBorder="1" applyAlignment="1">
      <alignment/>
      <protection/>
    </xf>
    <xf numFmtId="0" fontId="31" fillId="0" borderId="0" xfId="1069" applyFont="1" applyBorder="1" applyAlignment="1">
      <alignment/>
      <protection/>
    </xf>
    <xf numFmtId="43" fontId="32" fillId="0" borderId="0" xfId="882" applyFont="1" applyBorder="1" applyAlignment="1">
      <alignment/>
    </xf>
    <xf numFmtId="0" fontId="32" fillId="0" borderId="22" xfId="1069" applyFont="1" applyBorder="1" applyAlignment="1">
      <alignment horizontal="left"/>
      <protection/>
    </xf>
    <xf numFmtId="0" fontId="31" fillId="0" borderId="22" xfId="1069" applyFont="1" applyBorder="1" applyAlignment="1">
      <alignment horizontal="left"/>
      <protection/>
    </xf>
    <xf numFmtId="43" fontId="32" fillId="0" borderId="22" xfId="882" applyFont="1" applyBorder="1" applyAlignment="1">
      <alignment/>
    </xf>
    <xf numFmtId="0" fontId="32" fillId="0" borderId="22" xfId="1069" applyFont="1" applyBorder="1" applyAlignment="1">
      <alignment/>
      <protection/>
    </xf>
    <xf numFmtId="0" fontId="32" fillId="0" borderId="0" xfId="1069" applyFont="1" applyBorder="1" applyAlignment="1">
      <alignment horizontal="center"/>
      <protection/>
    </xf>
    <xf numFmtId="43" fontId="31" fillId="0" borderId="48" xfId="882" applyFont="1" applyBorder="1" applyAlignment="1">
      <alignment/>
    </xf>
    <xf numFmtId="43" fontId="32" fillId="0" borderId="19" xfId="882" applyFont="1" applyBorder="1" applyAlignment="1">
      <alignment/>
    </xf>
    <xf numFmtId="0" fontId="31" fillId="0" borderId="22" xfId="1069" applyFont="1" applyBorder="1" applyAlignment="1">
      <alignment/>
      <protection/>
    </xf>
    <xf numFmtId="0" fontId="32" fillId="0" borderId="0" xfId="1069" applyFont="1" applyAlignment="1">
      <alignment/>
      <protection/>
    </xf>
    <xf numFmtId="0" fontId="32" fillId="0" borderId="0" xfId="1075" applyFont="1">
      <alignment/>
      <protection/>
    </xf>
    <xf numFmtId="49" fontId="32" fillId="0" borderId="0" xfId="1075" applyNumberFormat="1" applyFont="1">
      <alignment/>
      <protection/>
    </xf>
    <xf numFmtId="0" fontId="32" fillId="0" borderId="0" xfId="1075" applyFont="1" applyAlignment="1">
      <alignment horizontal="center"/>
      <protection/>
    </xf>
    <xf numFmtId="0" fontId="32" fillId="0" borderId="0" xfId="1075" applyFont="1" applyAlignment="1">
      <alignment horizontal="left"/>
      <protection/>
    </xf>
    <xf numFmtId="49" fontId="32" fillId="0" borderId="0" xfId="1075" applyNumberFormat="1" applyFont="1" applyAlignment="1">
      <alignment horizontal="center"/>
      <protection/>
    </xf>
    <xf numFmtId="0" fontId="35" fillId="0" borderId="23" xfId="0" applyFont="1" applyFill="1" applyBorder="1" applyAlignment="1">
      <alignment horizontal="left" shrinkToFit="1"/>
    </xf>
    <xf numFmtId="0" fontId="31" fillId="0" borderId="0" xfId="1069" applyFont="1" applyAlignment="1">
      <alignment horizontal="center"/>
      <protection/>
    </xf>
    <xf numFmtId="43" fontId="31" fillId="0" borderId="49" xfId="882" applyFont="1" applyBorder="1" applyAlignment="1">
      <alignment/>
    </xf>
    <xf numFmtId="43" fontId="31" fillId="0" borderId="50" xfId="882" applyFont="1" applyBorder="1" applyAlignment="1">
      <alignment/>
    </xf>
    <xf numFmtId="0" fontId="31" fillId="0" borderId="0" xfId="1069" applyFont="1" applyAlignment="1">
      <alignment/>
      <protection/>
    </xf>
    <xf numFmtId="43" fontId="31" fillId="0" borderId="48" xfId="1069" applyNumberFormat="1" applyFont="1" applyBorder="1" applyAlignment="1">
      <alignment/>
      <protection/>
    </xf>
    <xf numFmtId="0" fontId="31" fillId="0" borderId="0" xfId="1069" applyFont="1" applyAlignment="1">
      <alignment horizontal="right"/>
      <protection/>
    </xf>
    <xf numFmtId="0" fontId="32" fillId="0" borderId="0" xfId="1069" applyFont="1" applyAlignment="1">
      <alignment horizontal="right"/>
      <protection/>
    </xf>
    <xf numFmtId="0" fontId="32" fillId="0" borderId="22" xfId="1069" applyFont="1" applyBorder="1">
      <alignment/>
      <protection/>
    </xf>
    <xf numFmtId="43" fontId="32" fillId="0" borderId="22" xfId="1075" applyNumberFormat="1" applyFont="1" applyBorder="1" applyAlignment="1">
      <alignment horizontal="center"/>
      <protection/>
    </xf>
    <xf numFmtId="43" fontId="32" fillId="0" borderId="0" xfId="1075" applyNumberFormat="1" applyFont="1" applyBorder="1" applyAlignment="1">
      <alignment horizontal="center"/>
      <protection/>
    </xf>
    <xf numFmtId="43" fontId="31" fillId="0" borderId="48" xfId="1069" applyNumberFormat="1" applyFont="1" applyBorder="1">
      <alignment/>
      <protection/>
    </xf>
    <xf numFmtId="43" fontId="32" fillId="0" borderId="0" xfId="1069" applyNumberFormat="1" applyFont="1" applyBorder="1">
      <alignment/>
      <protection/>
    </xf>
    <xf numFmtId="43" fontId="31" fillId="0" borderId="0" xfId="857" applyFont="1" applyAlignment="1">
      <alignment horizontal="right"/>
    </xf>
    <xf numFmtId="0" fontId="32" fillId="0" borderId="0" xfId="1069" applyFont="1" applyBorder="1">
      <alignment/>
      <protection/>
    </xf>
    <xf numFmtId="43" fontId="32" fillId="0" borderId="0" xfId="861" applyFont="1" applyBorder="1" applyAlignment="1">
      <alignment/>
    </xf>
    <xf numFmtId="43" fontId="31" fillId="0" borderId="0" xfId="1069" applyNumberFormat="1" applyFont="1" applyBorder="1">
      <alignment/>
      <protection/>
    </xf>
    <xf numFmtId="0" fontId="32" fillId="0" borderId="0" xfId="1075" applyFont="1" applyBorder="1">
      <alignment/>
      <protection/>
    </xf>
    <xf numFmtId="0" fontId="32" fillId="0" borderId="22" xfId="1075" applyFont="1" applyBorder="1">
      <alignment/>
      <protection/>
    </xf>
    <xf numFmtId="0" fontId="40" fillId="0" borderId="0" xfId="1069" applyFont="1">
      <alignment/>
      <protection/>
    </xf>
    <xf numFmtId="43" fontId="32" fillId="0" borderId="0" xfId="1069" applyNumberFormat="1" applyFont="1">
      <alignment/>
      <protection/>
    </xf>
    <xf numFmtId="43" fontId="31" fillId="0" borderId="0" xfId="857" applyFont="1" applyAlignment="1">
      <alignment/>
    </xf>
    <xf numFmtId="43" fontId="32" fillId="0" borderId="51" xfId="1069" applyNumberFormat="1" applyFont="1" applyBorder="1">
      <alignment/>
      <protection/>
    </xf>
    <xf numFmtId="43" fontId="32" fillId="0" borderId="51" xfId="857" applyFont="1" applyBorder="1" applyAlignment="1">
      <alignment/>
    </xf>
    <xf numFmtId="9" fontId="32" fillId="0" borderId="0" xfId="882" applyNumberFormat="1" applyFont="1" applyBorder="1" applyAlignment="1">
      <alignment/>
    </xf>
    <xf numFmtId="0" fontId="32" fillId="0" borderId="0" xfId="1074" applyFont="1" applyBorder="1">
      <alignment/>
      <protection/>
    </xf>
    <xf numFmtId="49" fontId="32" fillId="0" borderId="0" xfId="1074" applyNumberFormat="1" applyFont="1" applyBorder="1">
      <alignment/>
      <protection/>
    </xf>
    <xf numFmtId="43" fontId="31" fillId="0" borderId="0" xfId="857" applyFont="1" applyBorder="1" applyAlignment="1">
      <alignment/>
    </xf>
    <xf numFmtId="0" fontId="34" fillId="0" borderId="52" xfId="0" applyFont="1" applyBorder="1" applyAlignment="1">
      <alignment horizontal="center"/>
    </xf>
    <xf numFmtId="0" fontId="37" fillId="0" borderId="36" xfId="0" applyFont="1" applyBorder="1" applyAlignment="1">
      <alignment/>
    </xf>
    <xf numFmtId="0" fontId="38" fillId="0" borderId="38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5" xfId="0" applyFont="1" applyBorder="1" applyAlignment="1">
      <alignment/>
    </xf>
    <xf numFmtId="0" fontId="38" fillId="0" borderId="21" xfId="0" applyFont="1" applyBorder="1" applyAlignment="1">
      <alignment/>
    </xf>
    <xf numFmtId="4" fontId="38" fillId="0" borderId="23" xfId="0" applyNumberFormat="1" applyFont="1" applyBorder="1" applyAlignment="1">
      <alignment horizontal="right" vertical="top" wrapText="1"/>
    </xf>
    <xf numFmtId="43" fontId="38" fillId="0" borderId="23" xfId="857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43" fontId="38" fillId="0" borderId="24" xfId="857" applyFont="1" applyBorder="1" applyAlignment="1">
      <alignment horizontal="center" vertical="center"/>
    </xf>
    <xf numFmtId="0" fontId="38" fillId="0" borderId="36" xfId="0" applyFont="1" applyBorder="1" applyAlignment="1">
      <alignment/>
    </xf>
    <xf numFmtId="4" fontId="38" fillId="0" borderId="25" xfId="0" applyNumberFormat="1" applyFont="1" applyBorder="1" applyAlignment="1">
      <alignment horizontal="right" vertical="top" wrapText="1"/>
    </xf>
    <xf numFmtId="43" fontId="38" fillId="0" borderId="38" xfId="857" applyFont="1" applyBorder="1" applyAlignment="1">
      <alignment horizontal="center"/>
    </xf>
    <xf numFmtId="0" fontId="38" fillId="0" borderId="23" xfId="0" applyFont="1" applyBorder="1" applyAlignment="1">
      <alignment/>
    </xf>
    <xf numFmtId="43" fontId="38" fillId="0" borderId="21" xfId="857" applyFont="1" applyBorder="1" applyAlignment="1">
      <alignment horizontal="center" vertical="center"/>
    </xf>
    <xf numFmtId="0" fontId="37" fillId="0" borderId="53" xfId="0" applyFont="1" applyBorder="1" applyAlignment="1">
      <alignment/>
    </xf>
    <xf numFmtId="43" fontId="37" fillId="0" borderId="20" xfId="857" applyFont="1" applyBorder="1" applyAlignment="1">
      <alignment horizontal="center"/>
    </xf>
    <xf numFmtId="43" fontId="37" fillId="0" borderId="20" xfId="857" applyFont="1" applyBorder="1" applyAlignment="1">
      <alignment horizontal="center" vertical="center"/>
    </xf>
    <xf numFmtId="0" fontId="37" fillId="0" borderId="20" xfId="0" applyFont="1" applyBorder="1" applyAlignment="1">
      <alignment horizontal="center"/>
    </xf>
    <xf numFmtId="0" fontId="37" fillId="0" borderId="54" xfId="0" applyFont="1" applyBorder="1" applyAlignment="1">
      <alignment/>
    </xf>
    <xf numFmtId="200" fontId="37" fillId="0" borderId="55" xfId="0" applyNumberFormat="1" applyFont="1" applyBorder="1" applyAlignment="1">
      <alignment horizontal="center"/>
    </xf>
    <xf numFmtId="200" fontId="37" fillId="0" borderId="56" xfId="857" applyNumberFormat="1" applyFont="1" applyBorder="1" applyAlignment="1">
      <alignment horizontal="center" vertical="center"/>
    </xf>
    <xf numFmtId="0" fontId="37" fillId="0" borderId="57" xfId="0" applyFont="1" applyBorder="1" applyAlignment="1">
      <alignment horizontal="center"/>
    </xf>
    <xf numFmtId="0" fontId="37" fillId="0" borderId="40" xfId="0" applyFont="1" applyBorder="1" applyAlignment="1" quotePrefix="1">
      <alignment horizontal="center"/>
    </xf>
    <xf numFmtId="0" fontId="38" fillId="0" borderId="27" xfId="0" applyFont="1" applyBorder="1" applyAlignment="1">
      <alignment/>
    </xf>
    <xf numFmtId="4" fontId="38" fillId="0" borderId="32" xfId="0" applyNumberFormat="1" applyFont="1" applyBorder="1" applyAlignment="1">
      <alignment horizontal="right" vertical="top" wrapText="1"/>
    </xf>
    <xf numFmtId="43" fontId="38" fillId="0" borderId="25" xfId="857" applyFont="1" applyBorder="1" applyAlignment="1">
      <alignment horizontal="center"/>
    </xf>
    <xf numFmtId="43" fontId="37" fillId="0" borderId="52" xfId="857" applyFont="1" applyBorder="1" applyAlignment="1">
      <alignment horizontal="center"/>
    </xf>
    <xf numFmtId="43" fontId="37" fillId="0" borderId="52" xfId="857" applyFont="1" applyBorder="1" applyAlignment="1">
      <alignment horizontal="center" vertical="center"/>
    </xf>
    <xf numFmtId="43" fontId="37" fillId="0" borderId="0" xfId="857" applyFont="1" applyBorder="1" applyAlignment="1">
      <alignment horizontal="center" vertical="center"/>
    </xf>
    <xf numFmtId="0" fontId="37" fillId="0" borderId="57" xfId="0" applyFont="1" applyBorder="1" applyAlignment="1">
      <alignment/>
    </xf>
    <xf numFmtId="43" fontId="37" fillId="0" borderId="34" xfId="857" applyFont="1" applyBorder="1" applyAlignment="1">
      <alignment horizontal="center" vertical="center"/>
    </xf>
    <xf numFmtId="0" fontId="37" fillId="0" borderId="0" xfId="0" applyFont="1" applyBorder="1" applyAlignment="1" quotePrefix="1">
      <alignment horizontal="center"/>
    </xf>
    <xf numFmtId="0" fontId="37" fillId="0" borderId="57" xfId="1072" applyFont="1" applyBorder="1">
      <alignment/>
      <protection/>
    </xf>
    <xf numFmtId="43" fontId="38" fillId="0" borderId="37" xfId="857" applyFont="1" applyBorder="1" applyAlignment="1">
      <alignment/>
    </xf>
    <xf numFmtId="43" fontId="38" fillId="0" borderId="52" xfId="857" applyFont="1" applyBorder="1" applyAlignment="1">
      <alignment/>
    </xf>
    <xf numFmtId="0" fontId="38" fillId="0" borderId="58" xfId="0" applyFont="1" applyBorder="1" applyAlignment="1">
      <alignment vertical="top" wrapText="1"/>
    </xf>
    <xf numFmtId="43" fontId="37" fillId="0" borderId="24" xfId="857" applyFont="1" applyBorder="1" applyAlignment="1" quotePrefix="1">
      <alignment horizontal="center"/>
    </xf>
    <xf numFmtId="43" fontId="38" fillId="0" borderId="23" xfId="857" applyFont="1" applyBorder="1" applyAlignment="1">
      <alignment horizontal="center" vertical="center"/>
    </xf>
    <xf numFmtId="0" fontId="38" fillId="0" borderId="58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43" fontId="38" fillId="0" borderId="23" xfId="857" applyFont="1" applyBorder="1" applyAlignment="1">
      <alignment/>
    </xf>
    <xf numFmtId="43" fontId="37" fillId="0" borderId="19" xfId="857" applyFont="1" applyBorder="1" applyAlignment="1">
      <alignment horizontal="center" vertical="center"/>
    </xf>
    <xf numFmtId="0" fontId="38" fillId="0" borderId="59" xfId="0" applyFont="1" applyBorder="1" applyAlignment="1">
      <alignment horizontal="left" vertical="top" wrapText="1"/>
    </xf>
    <xf numFmtId="0" fontId="38" fillId="0" borderId="60" xfId="0" applyFont="1" applyBorder="1" applyAlignment="1">
      <alignment horizontal="left" vertical="top" wrapText="1"/>
    </xf>
    <xf numFmtId="43" fontId="38" fillId="0" borderId="23" xfId="0" applyNumberFormat="1" applyFont="1" applyBorder="1" applyAlignment="1">
      <alignment/>
    </xf>
    <xf numFmtId="0" fontId="38" fillId="0" borderId="61" xfId="0" applyFont="1" applyBorder="1" applyAlignment="1">
      <alignment horizontal="left" vertical="top" wrapText="1"/>
    </xf>
    <xf numFmtId="0" fontId="38" fillId="0" borderId="37" xfId="0" applyFont="1" applyBorder="1" applyAlignment="1">
      <alignment horizontal="left" vertical="top" wrapText="1"/>
    </xf>
    <xf numFmtId="43" fontId="38" fillId="0" borderId="25" xfId="857" applyFont="1" applyBorder="1" applyAlignment="1">
      <alignment horizontal="center" vertical="center"/>
    </xf>
    <xf numFmtId="43" fontId="37" fillId="0" borderId="62" xfId="857" applyFont="1" applyBorder="1" applyAlignment="1">
      <alignment horizontal="center"/>
    </xf>
    <xf numFmtId="43" fontId="37" fillId="0" borderId="35" xfId="857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52" xfId="0" applyFont="1" applyBorder="1" applyAlignment="1">
      <alignment horizontal="center"/>
    </xf>
    <xf numFmtId="0" fontId="42" fillId="0" borderId="63" xfId="0" applyFont="1" applyBorder="1" applyAlignment="1">
      <alignment horizontal="center"/>
    </xf>
    <xf numFmtId="0" fontId="42" fillId="0" borderId="64" xfId="0" applyFont="1" applyBorder="1" applyAlignment="1">
      <alignment/>
    </xf>
    <xf numFmtId="43" fontId="33" fillId="0" borderId="64" xfId="857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33" fillId="0" borderId="64" xfId="0" applyFont="1" applyBorder="1" applyAlignment="1">
      <alignment/>
    </xf>
    <xf numFmtId="0" fontId="33" fillId="0" borderId="23" xfId="0" applyFont="1" applyBorder="1" applyAlignment="1">
      <alignment/>
    </xf>
    <xf numFmtId="43" fontId="33" fillId="0" borderId="23" xfId="857" applyFont="1" applyBorder="1" applyAlignment="1">
      <alignment horizontal="center"/>
    </xf>
    <xf numFmtId="43" fontId="33" fillId="0" borderId="23" xfId="0" applyNumberFormat="1" applyFont="1" applyBorder="1" applyAlignment="1">
      <alignment horizontal="center"/>
    </xf>
    <xf numFmtId="43" fontId="33" fillId="0" borderId="23" xfId="857" applyFont="1" applyBorder="1" applyAlignment="1">
      <alignment horizontal="center" vertical="center"/>
    </xf>
    <xf numFmtId="0" fontId="33" fillId="0" borderId="28" xfId="0" applyFont="1" applyBorder="1" applyAlignment="1">
      <alignment/>
    </xf>
    <xf numFmtId="43" fontId="33" fillId="0" borderId="28" xfId="857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32" xfId="0" applyFont="1" applyBorder="1" applyAlignment="1">
      <alignment/>
    </xf>
    <xf numFmtId="43" fontId="33" fillId="0" borderId="32" xfId="857" applyFont="1" applyBorder="1" applyAlignment="1">
      <alignment horizontal="center"/>
    </xf>
    <xf numFmtId="43" fontId="33" fillId="0" borderId="25" xfId="857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42" fillId="0" borderId="20" xfId="0" applyFont="1" applyBorder="1" applyAlignment="1">
      <alignment/>
    </xf>
    <xf numFmtId="43" fontId="42" fillId="0" borderId="20" xfId="857" applyFont="1" applyBorder="1" applyAlignment="1">
      <alignment horizontal="center"/>
    </xf>
    <xf numFmtId="43" fontId="42" fillId="0" borderId="20" xfId="857" applyFont="1" applyBorder="1" applyAlignment="1">
      <alignment horizontal="center" vertical="center"/>
    </xf>
    <xf numFmtId="0" fontId="42" fillId="0" borderId="20" xfId="0" applyFont="1" applyBorder="1" applyAlignment="1">
      <alignment horizontal="center"/>
    </xf>
    <xf numFmtId="0" fontId="42" fillId="0" borderId="61" xfId="0" applyFont="1" applyBorder="1" applyAlignment="1">
      <alignment/>
    </xf>
    <xf numFmtId="43" fontId="42" fillId="0" borderId="0" xfId="857" applyFont="1" applyBorder="1" applyAlignment="1">
      <alignment horizontal="center"/>
    </xf>
    <xf numFmtId="200" fontId="42" fillId="0" borderId="0" xfId="857" applyNumberFormat="1" applyFont="1" applyBorder="1" applyAlignment="1">
      <alignment horizontal="center" vertical="center"/>
    </xf>
    <xf numFmtId="0" fontId="33" fillId="0" borderId="58" xfId="0" applyFont="1" applyBorder="1" applyAlignment="1">
      <alignment vertical="top" wrapText="1"/>
    </xf>
    <xf numFmtId="0" fontId="33" fillId="0" borderId="61" xfId="0" applyFont="1" applyBorder="1" applyAlignment="1">
      <alignment horizontal="left" vertical="top" wrapText="1"/>
    </xf>
    <xf numFmtId="43" fontId="33" fillId="0" borderId="25" xfId="857" applyFont="1" applyBorder="1" applyAlignment="1">
      <alignment horizontal="center" vertical="center"/>
    </xf>
    <xf numFmtId="0" fontId="33" fillId="0" borderId="37" xfId="0" applyFont="1" applyBorder="1" applyAlignment="1">
      <alignment horizontal="left" vertical="top" wrapText="1"/>
    </xf>
    <xf numFmtId="0" fontId="33" fillId="0" borderId="35" xfId="0" applyFont="1" applyBorder="1" applyAlignment="1">
      <alignment/>
    </xf>
    <xf numFmtId="43" fontId="42" fillId="0" borderId="0" xfId="857" applyFont="1" applyBorder="1" applyAlignment="1">
      <alignment horizontal="center" vertical="center"/>
    </xf>
    <xf numFmtId="43" fontId="42" fillId="0" borderId="22" xfId="857" applyFont="1" applyBorder="1" applyAlignment="1" quotePrefix="1">
      <alignment horizontal="center"/>
    </xf>
    <xf numFmtId="200" fontId="42" fillId="0" borderId="55" xfId="857" applyNumberFormat="1" applyFont="1" applyBorder="1" applyAlignment="1">
      <alignment horizontal="center" vertical="center"/>
    </xf>
    <xf numFmtId="43" fontId="33" fillId="0" borderId="35" xfId="857" applyFont="1" applyBorder="1" applyAlignment="1">
      <alignment/>
    </xf>
    <xf numFmtId="43" fontId="32" fillId="0" borderId="0" xfId="0" applyNumberFormat="1" applyFont="1" applyAlignment="1">
      <alignment horizontal="left"/>
    </xf>
    <xf numFmtId="204" fontId="31" fillId="0" borderId="0" xfId="0" applyNumberFormat="1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43" fontId="35" fillId="0" borderId="0" xfId="0" applyNumberFormat="1" applyFont="1" applyAlignment="1">
      <alignment/>
    </xf>
    <xf numFmtId="43" fontId="34" fillId="0" borderId="0" xfId="0" applyNumberFormat="1" applyFont="1" applyBorder="1" applyAlignment="1" quotePrefix="1">
      <alignment/>
    </xf>
    <xf numFmtId="43" fontId="34" fillId="0" borderId="0" xfId="857" applyFont="1" applyBorder="1" applyAlignment="1">
      <alignment vertical="center"/>
    </xf>
    <xf numFmtId="0" fontId="31" fillId="0" borderId="20" xfId="1069" applyFont="1" applyBorder="1" applyAlignment="1">
      <alignment horizontal="center"/>
      <protection/>
    </xf>
    <xf numFmtId="0" fontId="31" fillId="0" borderId="57" xfId="1069" applyFont="1" applyBorder="1">
      <alignment/>
      <protection/>
    </xf>
    <xf numFmtId="0" fontId="32" fillId="0" borderId="33" xfId="1069" applyFont="1" applyBorder="1">
      <alignment/>
      <protection/>
    </xf>
    <xf numFmtId="0" fontId="32" fillId="0" borderId="34" xfId="1069" applyFont="1" applyBorder="1">
      <alignment/>
      <protection/>
    </xf>
    <xf numFmtId="0" fontId="31" fillId="0" borderId="40" xfId="1069" applyFont="1" applyBorder="1">
      <alignment/>
      <protection/>
    </xf>
    <xf numFmtId="0" fontId="32" fillId="0" borderId="37" xfId="1069" applyFont="1" applyBorder="1">
      <alignment/>
      <protection/>
    </xf>
    <xf numFmtId="0" fontId="32" fillId="0" borderId="40" xfId="1069" applyFont="1" applyBorder="1">
      <alignment/>
      <protection/>
    </xf>
    <xf numFmtId="0" fontId="32" fillId="0" borderId="65" xfId="1069" applyFont="1" applyBorder="1">
      <alignment/>
      <protection/>
    </xf>
    <xf numFmtId="0" fontId="32" fillId="0" borderId="51" xfId="1069" applyFont="1" applyBorder="1">
      <alignment/>
      <protection/>
    </xf>
    <xf numFmtId="0" fontId="32" fillId="0" borderId="66" xfId="1069" applyFont="1" applyBorder="1">
      <alignment/>
      <protection/>
    </xf>
    <xf numFmtId="43" fontId="32" fillId="0" borderId="52" xfId="882" applyFont="1" applyBorder="1" applyAlignment="1">
      <alignment/>
    </xf>
    <xf numFmtId="43" fontId="32" fillId="0" borderId="25" xfId="882" applyFont="1" applyBorder="1" applyAlignment="1">
      <alignment/>
    </xf>
    <xf numFmtId="43" fontId="32" fillId="0" borderId="35" xfId="882" applyFont="1" applyBorder="1" applyAlignment="1">
      <alignment/>
    </xf>
    <xf numFmtId="43" fontId="31" fillId="0" borderId="20" xfId="882" applyFont="1" applyBorder="1" applyAlignment="1">
      <alignment/>
    </xf>
    <xf numFmtId="0" fontId="31" fillId="0" borderId="0" xfId="1069" applyFont="1" applyBorder="1" applyAlignment="1">
      <alignment horizontal="center"/>
      <protection/>
    </xf>
    <xf numFmtId="43" fontId="31" fillId="0" borderId="0" xfId="1069" applyNumberFormat="1" applyFont="1" applyAlignment="1">
      <alignment horizontal="right"/>
      <protection/>
    </xf>
    <xf numFmtId="0" fontId="31" fillId="0" borderId="0" xfId="1073" applyFont="1" applyBorder="1">
      <alignment/>
      <protection/>
    </xf>
    <xf numFmtId="0" fontId="32" fillId="0" borderId="0" xfId="1073" applyFont="1">
      <alignment/>
      <protection/>
    </xf>
    <xf numFmtId="0" fontId="32" fillId="0" borderId="67" xfId="1073" applyFont="1" applyBorder="1">
      <alignment/>
      <protection/>
    </xf>
    <xf numFmtId="0" fontId="32" fillId="0" borderId="0" xfId="1073" applyFont="1" applyBorder="1">
      <alignment/>
      <protection/>
    </xf>
    <xf numFmtId="0" fontId="31" fillId="0" borderId="0" xfId="1073" applyFont="1" applyBorder="1" applyAlignment="1">
      <alignment horizontal="left" indent="2"/>
      <protection/>
    </xf>
    <xf numFmtId="0" fontId="31" fillId="0" borderId="68" xfId="1073" applyFont="1" applyBorder="1" applyAlignment="1">
      <alignment horizontal="centerContinuous"/>
      <protection/>
    </xf>
    <xf numFmtId="0" fontId="32" fillId="0" borderId="68" xfId="1073" applyFont="1" applyBorder="1" applyAlignment="1">
      <alignment horizontal="centerContinuous"/>
      <protection/>
    </xf>
    <xf numFmtId="0" fontId="32" fillId="0" borderId="69" xfId="1073" applyFont="1" applyBorder="1" applyAlignment="1">
      <alignment horizontal="centerContinuous"/>
      <protection/>
    </xf>
    <xf numFmtId="0" fontId="31" fillId="0" borderId="68" xfId="1073" applyFont="1" applyBorder="1" applyAlignment="1">
      <alignment horizontal="left" indent="2"/>
      <protection/>
    </xf>
    <xf numFmtId="0" fontId="32" fillId="0" borderId="68" xfId="1073" applyFont="1" applyBorder="1">
      <alignment/>
      <protection/>
    </xf>
    <xf numFmtId="0" fontId="32" fillId="0" borderId="70" xfId="1073" applyFont="1" applyBorder="1">
      <alignment/>
      <protection/>
    </xf>
    <xf numFmtId="0" fontId="31" fillId="0" borderId="71" xfId="1073" applyFont="1" applyBorder="1" applyAlignment="1">
      <alignment horizontal="center"/>
      <protection/>
    </xf>
    <xf numFmtId="0" fontId="31" fillId="0" borderId="0" xfId="1073" applyFont="1">
      <alignment/>
      <protection/>
    </xf>
    <xf numFmtId="0" fontId="31" fillId="0" borderId="61" xfId="1073" applyFont="1" applyBorder="1">
      <alignment/>
      <protection/>
    </xf>
    <xf numFmtId="43" fontId="31" fillId="0" borderId="0" xfId="859" applyFont="1" applyBorder="1" applyAlignment="1">
      <alignment/>
    </xf>
    <xf numFmtId="0" fontId="32" fillId="0" borderId="61" xfId="1073" applyFont="1" applyBorder="1">
      <alignment/>
      <protection/>
    </xf>
    <xf numFmtId="43" fontId="32" fillId="0" borderId="0" xfId="859" applyFont="1" applyBorder="1" applyAlignment="1">
      <alignment/>
    </xf>
    <xf numFmtId="0" fontId="39" fillId="0" borderId="0" xfId="1073" applyFont="1" applyBorder="1" applyAlignment="1">
      <alignment horizontal="centerContinuous"/>
      <protection/>
    </xf>
    <xf numFmtId="0" fontId="39" fillId="0" borderId="0" xfId="1073" applyFont="1" applyAlignment="1">
      <alignment horizontal="centerContinuous"/>
      <protection/>
    </xf>
    <xf numFmtId="0" fontId="32" fillId="0" borderId="0" xfId="1073" applyFont="1" applyBorder="1" applyAlignment="1">
      <alignment horizontal="centerContinuous"/>
      <protection/>
    </xf>
    <xf numFmtId="0" fontId="32" fillId="0" borderId="19" xfId="1073" applyFont="1" applyBorder="1" applyAlignment="1">
      <alignment horizontal="center"/>
      <protection/>
    </xf>
    <xf numFmtId="0" fontId="32" fillId="0" borderId="19" xfId="1073" applyFont="1" applyBorder="1">
      <alignment/>
      <protection/>
    </xf>
    <xf numFmtId="0" fontId="32" fillId="0" borderId="59" xfId="1073" applyFont="1" applyBorder="1">
      <alignment/>
      <protection/>
    </xf>
    <xf numFmtId="43" fontId="32" fillId="0" borderId="22" xfId="859" applyFont="1" applyBorder="1" applyAlignment="1">
      <alignment/>
    </xf>
    <xf numFmtId="15" fontId="32" fillId="0" borderId="22" xfId="1065" applyNumberFormat="1" applyFont="1" applyBorder="1" applyAlignment="1" quotePrefix="1">
      <alignment horizontal="center" vertical="center"/>
      <protection/>
    </xf>
    <xf numFmtId="0" fontId="40" fillId="0" borderId="22" xfId="1073" applyFont="1" applyBorder="1" applyAlignment="1">
      <alignment horizontal="center"/>
      <protection/>
    </xf>
    <xf numFmtId="0" fontId="32" fillId="0" borderId="22" xfId="1065" applyFont="1" applyBorder="1" applyAlignment="1">
      <alignment horizontal="left" vertical="center"/>
      <protection/>
    </xf>
    <xf numFmtId="43" fontId="32" fillId="0" borderId="22" xfId="859" applyFont="1" applyBorder="1" applyAlignment="1">
      <alignment horizontal="center" vertical="center"/>
    </xf>
    <xf numFmtId="0" fontId="32" fillId="0" borderId="72" xfId="1073" applyFont="1" applyBorder="1" applyAlignment="1">
      <alignment horizontal="centerContinuous"/>
      <protection/>
    </xf>
    <xf numFmtId="0" fontId="32" fillId="0" borderId="58" xfId="1073" applyFont="1" applyBorder="1">
      <alignment/>
      <protection/>
    </xf>
    <xf numFmtId="0" fontId="40" fillId="0" borderId="22" xfId="1073" applyFont="1" applyBorder="1" applyAlignment="1">
      <alignment horizontal="centerContinuous"/>
      <protection/>
    </xf>
    <xf numFmtId="0" fontId="32" fillId="0" borderId="19" xfId="1073" applyFont="1" applyBorder="1" applyAlignment="1">
      <alignment horizontal="centerContinuous"/>
      <protection/>
    </xf>
    <xf numFmtId="43" fontId="32" fillId="0" borderId="19" xfId="859" applyFont="1" applyBorder="1" applyAlignment="1">
      <alignment/>
    </xf>
    <xf numFmtId="0" fontId="40" fillId="0" borderId="19" xfId="1073" applyFont="1" applyBorder="1" applyAlignment="1">
      <alignment horizontal="centerContinuous"/>
      <protection/>
    </xf>
    <xf numFmtId="43" fontId="32" fillId="0" borderId="19" xfId="859" applyFont="1" applyBorder="1" applyAlignment="1">
      <alignment horizontal="center" vertical="center"/>
    </xf>
    <xf numFmtId="0" fontId="32" fillId="0" borderId="22" xfId="1073" applyFont="1" applyBorder="1" applyAlignment="1">
      <alignment horizontal="centerContinuous"/>
      <protection/>
    </xf>
    <xf numFmtId="0" fontId="32" fillId="0" borderId="22" xfId="1073" applyFont="1" applyBorder="1" applyAlignment="1" quotePrefix="1">
      <alignment horizontal="center" vertical="center"/>
      <protection/>
    </xf>
    <xf numFmtId="0" fontId="32" fillId="0" borderId="22" xfId="1073" applyFont="1" applyBorder="1" applyAlignment="1">
      <alignment horizontal="center" vertical="center"/>
      <protection/>
    </xf>
    <xf numFmtId="0" fontId="39" fillId="0" borderId="0" xfId="1073" applyFont="1" applyBorder="1">
      <alignment/>
      <protection/>
    </xf>
    <xf numFmtId="0" fontId="32" fillId="0" borderId="73" xfId="1073" applyFont="1" applyBorder="1">
      <alignment/>
      <protection/>
    </xf>
    <xf numFmtId="0" fontId="31" fillId="0" borderId="68" xfId="1073" applyFont="1" applyBorder="1">
      <alignment/>
      <protection/>
    </xf>
    <xf numFmtId="0" fontId="32" fillId="0" borderId="74" xfId="1073" applyFont="1" applyBorder="1">
      <alignment/>
      <protection/>
    </xf>
    <xf numFmtId="43" fontId="31" fillId="0" borderId="49" xfId="859" applyFont="1" applyBorder="1" applyAlignment="1">
      <alignment/>
    </xf>
    <xf numFmtId="0" fontId="32" fillId="0" borderId="75" xfId="1073" applyFont="1" applyBorder="1">
      <alignment/>
      <protection/>
    </xf>
    <xf numFmtId="43" fontId="32" fillId="0" borderId="0" xfId="859" applyFont="1" applyAlignment="1">
      <alignment/>
    </xf>
    <xf numFmtId="0" fontId="32" fillId="0" borderId="0" xfId="1073" applyFont="1" applyAlignment="1">
      <alignment horizontal="center"/>
      <protection/>
    </xf>
    <xf numFmtId="0" fontId="32" fillId="0" borderId="69" xfId="1073" applyFont="1" applyBorder="1">
      <alignment/>
      <protection/>
    </xf>
    <xf numFmtId="0" fontId="31" fillId="0" borderId="0" xfId="1073" applyFont="1" applyAlignment="1">
      <alignment horizontal="center"/>
      <protection/>
    </xf>
    <xf numFmtId="0" fontId="31" fillId="0" borderId="67" xfId="1073" applyFont="1" applyBorder="1">
      <alignment/>
      <protection/>
    </xf>
    <xf numFmtId="43" fontId="31" fillId="0" borderId="0" xfId="859" applyFont="1" applyAlignment="1">
      <alignment/>
    </xf>
    <xf numFmtId="0" fontId="32" fillId="0" borderId="67" xfId="1073" applyFont="1" applyBorder="1" applyAlignment="1">
      <alignment horizontal="centerContinuous"/>
      <protection/>
    </xf>
    <xf numFmtId="0" fontId="39" fillId="0" borderId="0" xfId="1073" applyFont="1" applyAlignment="1">
      <alignment/>
      <protection/>
    </xf>
    <xf numFmtId="0" fontId="32" fillId="0" borderId="22" xfId="1073" applyFont="1" applyBorder="1">
      <alignment/>
      <protection/>
    </xf>
    <xf numFmtId="0" fontId="31" fillId="0" borderId="26" xfId="1073" applyFont="1" applyBorder="1">
      <alignment/>
      <protection/>
    </xf>
    <xf numFmtId="0" fontId="39" fillId="0" borderId="22" xfId="1073" applyFont="1" applyBorder="1" applyAlignment="1">
      <alignment horizontal="centerContinuous"/>
      <protection/>
    </xf>
    <xf numFmtId="0" fontId="32" fillId="0" borderId="22" xfId="1065" applyFont="1" applyBorder="1" applyAlignment="1" quotePrefix="1">
      <alignment horizontal="left" vertical="center"/>
      <protection/>
    </xf>
    <xf numFmtId="43" fontId="32" fillId="0" borderId="22" xfId="859" applyFont="1" applyBorder="1" applyAlignment="1">
      <alignment/>
    </xf>
    <xf numFmtId="43" fontId="32" fillId="0" borderId="0" xfId="859" applyFont="1" applyBorder="1" applyAlignment="1">
      <alignment/>
    </xf>
    <xf numFmtId="43" fontId="32" fillId="0" borderId="0" xfId="1073" applyNumberFormat="1" applyFont="1">
      <alignment/>
      <protection/>
    </xf>
    <xf numFmtId="0" fontId="39" fillId="0" borderId="0" xfId="1073" applyFont="1">
      <alignment/>
      <protection/>
    </xf>
    <xf numFmtId="0" fontId="39" fillId="0" borderId="0" xfId="1073" applyFont="1" applyBorder="1" applyAlignment="1">
      <alignment/>
      <protection/>
    </xf>
    <xf numFmtId="0" fontId="31" fillId="0" borderId="76" xfId="1073" applyFont="1" applyBorder="1">
      <alignment/>
      <protection/>
    </xf>
    <xf numFmtId="43" fontId="31" fillId="0" borderId="68" xfId="859" applyFont="1" applyBorder="1" applyAlignment="1">
      <alignment/>
    </xf>
    <xf numFmtId="0" fontId="32" fillId="0" borderId="26" xfId="1065" applyFont="1" applyBorder="1" applyAlignment="1" quotePrefix="1">
      <alignment horizontal="left" vertical="center"/>
      <protection/>
    </xf>
    <xf numFmtId="4" fontId="28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51" xfId="1074" applyFont="1" applyBorder="1" applyAlignment="1">
      <alignment horizontal="center"/>
      <protection/>
    </xf>
    <xf numFmtId="0" fontId="30" fillId="0" borderId="22" xfId="1075" applyFont="1" applyBorder="1" applyAlignment="1">
      <alignment horizontal="center"/>
      <protection/>
    </xf>
    <xf numFmtId="0" fontId="32" fillId="0" borderId="30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32" fillId="0" borderId="39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1" fillId="0" borderId="53" xfId="1074" applyFont="1" applyBorder="1" applyAlignment="1">
      <alignment horizontal="center"/>
      <protection/>
    </xf>
    <xf numFmtId="0" fontId="31" fillId="0" borderId="62" xfId="1074" applyFont="1" applyBorder="1" applyAlignment="1">
      <alignment horizontal="center"/>
      <protection/>
    </xf>
    <xf numFmtId="0" fontId="31" fillId="0" borderId="77" xfId="1074" applyFont="1" applyBorder="1" applyAlignment="1">
      <alignment horizontal="center"/>
      <protection/>
    </xf>
    <xf numFmtId="0" fontId="34" fillId="0" borderId="0" xfId="1074" applyFont="1" applyAlignment="1">
      <alignment horizontal="center"/>
      <protection/>
    </xf>
    <xf numFmtId="0" fontId="34" fillId="0" borderId="0" xfId="1074" applyFont="1" applyBorder="1" applyAlignment="1">
      <alignment horizontal="center"/>
      <protection/>
    </xf>
    <xf numFmtId="0" fontId="29" fillId="0" borderId="53" xfId="1074" applyFont="1" applyBorder="1" applyAlignment="1">
      <alignment horizontal="center"/>
      <protection/>
    </xf>
    <xf numFmtId="0" fontId="29" fillId="0" borderId="62" xfId="1074" applyFont="1" applyBorder="1" applyAlignment="1">
      <alignment horizontal="center"/>
      <protection/>
    </xf>
    <xf numFmtId="0" fontId="29" fillId="0" borderId="77" xfId="1074" applyFont="1" applyBorder="1" applyAlignment="1">
      <alignment horizontal="center"/>
      <protection/>
    </xf>
    <xf numFmtId="0" fontId="31" fillId="0" borderId="0" xfId="1074" applyFont="1" applyAlignment="1">
      <alignment horizontal="center"/>
      <protection/>
    </xf>
    <xf numFmtId="0" fontId="34" fillId="0" borderId="51" xfId="1074" applyFont="1" applyBorder="1" applyAlignment="1">
      <alignment horizontal="center"/>
      <protection/>
    </xf>
    <xf numFmtId="0" fontId="33" fillId="0" borderId="58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7" fillId="0" borderId="65" xfId="0" applyFont="1" applyBorder="1" applyAlignment="1">
      <alignment horizontal="left"/>
    </xf>
    <xf numFmtId="0" fontId="37" fillId="0" borderId="51" xfId="0" applyFont="1" applyBorder="1" applyAlignment="1">
      <alignment horizontal="left"/>
    </xf>
    <xf numFmtId="200" fontId="37" fillId="0" borderId="33" xfId="857" applyNumberFormat="1" applyFont="1" applyBorder="1" applyAlignment="1">
      <alignment horizontal="center" vertical="center"/>
    </xf>
    <xf numFmtId="43" fontId="38" fillId="0" borderId="0" xfId="857" applyFont="1" applyBorder="1" applyAlignment="1">
      <alignment horizontal="center" vertical="center"/>
    </xf>
    <xf numFmtId="43" fontId="37" fillId="0" borderId="0" xfId="857" applyFont="1" applyBorder="1" applyAlignment="1">
      <alignment horizontal="center" vertical="center"/>
    </xf>
    <xf numFmtId="0" fontId="38" fillId="0" borderId="58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0" fontId="38" fillId="0" borderId="78" xfId="0" applyFont="1" applyBorder="1" applyAlignment="1">
      <alignment horizontal="left" vertical="top" wrapText="1"/>
    </xf>
    <xf numFmtId="0" fontId="38" fillId="0" borderId="66" xfId="0" applyFont="1" applyBorder="1" applyAlignment="1">
      <alignment horizontal="left" vertical="top" wrapText="1"/>
    </xf>
    <xf numFmtId="0" fontId="34" fillId="0" borderId="57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43" fontId="37" fillId="0" borderId="62" xfId="857" applyFont="1" applyBorder="1" applyAlignment="1">
      <alignment horizontal="center" vertical="center"/>
    </xf>
    <xf numFmtId="43" fontId="37" fillId="0" borderId="77" xfId="857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80" xfId="0" applyFont="1" applyBorder="1" applyAlignment="1">
      <alignment horizontal="center"/>
    </xf>
    <xf numFmtId="200" fontId="42" fillId="0" borderId="0" xfId="857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5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43" fontId="33" fillId="0" borderId="23" xfId="857" applyFont="1" applyBorder="1" applyAlignment="1">
      <alignment horizontal="center" vertical="center"/>
    </xf>
    <xf numFmtId="0" fontId="42" fillId="0" borderId="53" xfId="0" applyFont="1" applyBorder="1" applyAlignment="1">
      <alignment horizontal="left"/>
    </xf>
    <xf numFmtId="0" fontId="42" fillId="0" borderId="62" xfId="0" applyFont="1" applyBorder="1" applyAlignment="1">
      <alignment horizontal="left"/>
    </xf>
    <xf numFmtId="0" fontId="33" fillId="0" borderId="61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64" xfId="0" applyFont="1" applyBorder="1" applyAlignment="1">
      <alignment horizontal="center"/>
    </xf>
    <xf numFmtId="43" fontId="34" fillId="0" borderId="0" xfId="0" applyNumberFormat="1" applyFont="1" applyBorder="1" applyAlignment="1" quotePrefix="1">
      <alignment horizontal="center"/>
    </xf>
    <xf numFmtId="43" fontId="38" fillId="0" borderId="22" xfId="857" applyFont="1" applyBorder="1" applyAlignment="1">
      <alignment horizontal="center" vertical="center"/>
    </xf>
    <xf numFmtId="43" fontId="38" fillId="0" borderId="24" xfId="857" applyFont="1" applyBorder="1" applyAlignment="1">
      <alignment horizontal="center" vertical="center"/>
    </xf>
    <xf numFmtId="43" fontId="38" fillId="0" borderId="19" xfId="857" applyFont="1" applyBorder="1" applyAlignment="1">
      <alignment horizontal="center" vertical="center"/>
    </xf>
    <xf numFmtId="43" fontId="38" fillId="0" borderId="60" xfId="857" applyFont="1" applyBorder="1" applyAlignment="1">
      <alignment horizontal="center" vertical="center"/>
    </xf>
    <xf numFmtId="43" fontId="37" fillId="0" borderId="0" xfId="857" applyFont="1" applyBorder="1" applyAlignment="1">
      <alignment horizontal="left" vertical="center"/>
    </xf>
    <xf numFmtId="43" fontId="42" fillId="0" borderId="20" xfId="857" applyFont="1" applyBorder="1" applyAlignment="1">
      <alignment horizontal="center" vertical="center"/>
    </xf>
    <xf numFmtId="43" fontId="33" fillId="0" borderId="30" xfId="857" applyFont="1" applyBorder="1" applyAlignment="1">
      <alignment horizontal="center" vertical="center"/>
    </xf>
    <xf numFmtId="43" fontId="33" fillId="0" borderId="39" xfId="857" applyFont="1" applyBorder="1" applyAlignment="1">
      <alignment horizontal="center" vertical="center"/>
    </xf>
    <xf numFmtId="43" fontId="33" fillId="0" borderId="0" xfId="857" applyFont="1" applyBorder="1" applyAlignment="1">
      <alignment horizontal="center" vertical="center"/>
    </xf>
    <xf numFmtId="0" fontId="35" fillId="0" borderId="23" xfId="0" applyFont="1" applyFill="1" applyBorder="1" applyAlignment="1">
      <alignment horizontal="left" shrinkToFit="1"/>
    </xf>
    <xf numFmtId="0" fontId="34" fillId="0" borderId="20" xfId="0" applyFont="1" applyFill="1" applyBorder="1" applyAlignment="1">
      <alignment horizontal="center" shrinkToFit="1"/>
    </xf>
    <xf numFmtId="0" fontId="34" fillId="0" borderId="53" xfId="0" applyFont="1" applyFill="1" applyBorder="1" applyAlignment="1">
      <alignment horizontal="center" shrinkToFit="1"/>
    </xf>
    <xf numFmtId="0" fontId="35" fillId="0" borderId="21" xfId="0" applyFont="1" applyFill="1" applyBorder="1" applyAlignment="1">
      <alignment horizontal="left" shrinkToFit="1"/>
    </xf>
    <xf numFmtId="0" fontId="35" fillId="0" borderId="30" xfId="0" applyFont="1" applyFill="1" applyBorder="1" applyAlignment="1">
      <alignment horizontal="left" shrinkToFit="1"/>
    </xf>
    <xf numFmtId="0" fontId="35" fillId="0" borderId="31" xfId="0" applyFont="1" applyFill="1" applyBorder="1" applyAlignment="1">
      <alignment horizontal="left" shrinkToFit="1"/>
    </xf>
    <xf numFmtId="0" fontId="41" fillId="0" borderId="21" xfId="1075" applyFont="1" applyBorder="1" applyAlignment="1" quotePrefix="1">
      <alignment horizontal="left"/>
      <protection/>
    </xf>
    <xf numFmtId="0" fontId="41" fillId="0" borderId="22" xfId="1075" applyFont="1" applyBorder="1" applyAlignment="1" quotePrefix="1">
      <alignment horizontal="left"/>
      <protection/>
    </xf>
    <xf numFmtId="0" fontId="35" fillId="0" borderId="22" xfId="0" applyFont="1" applyFill="1" applyBorder="1" applyAlignment="1">
      <alignment horizontal="left" shrinkToFit="1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left" shrinkToFit="1"/>
    </xf>
    <xf numFmtId="0" fontId="35" fillId="0" borderId="24" xfId="0" applyFont="1" applyFill="1" applyBorder="1" applyAlignment="1">
      <alignment horizontal="left" shrinkToFit="1"/>
    </xf>
    <xf numFmtId="0" fontId="34" fillId="0" borderId="0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 vertical="center"/>
    </xf>
    <xf numFmtId="0" fontId="31" fillId="0" borderId="53" xfId="1069" applyFont="1" applyBorder="1" applyAlignment="1">
      <alignment horizontal="center"/>
      <protection/>
    </xf>
    <xf numFmtId="0" fontId="31" fillId="0" borderId="62" xfId="1069" applyFont="1" applyBorder="1" applyAlignment="1">
      <alignment horizontal="center"/>
      <protection/>
    </xf>
    <xf numFmtId="0" fontId="31" fillId="0" borderId="77" xfId="1069" applyFont="1" applyBorder="1" applyAlignment="1">
      <alignment horizontal="center"/>
      <protection/>
    </xf>
    <xf numFmtId="0" fontId="31" fillId="0" borderId="0" xfId="1069" applyFont="1" applyAlignment="1">
      <alignment horizontal="center"/>
      <protection/>
    </xf>
    <xf numFmtId="0" fontId="31" fillId="0" borderId="57" xfId="1069" applyFont="1" applyBorder="1" applyAlignment="1">
      <alignment horizontal="left"/>
      <protection/>
    </xf>
    <xf numFmtId="0" fontId="31" fillId="0" borderId="33" xfId="1069" applyFont="1" applyBorder="1" applyAlignment="1">
      <alignment horizontal="left"/>
      <protection/>
    </xf>
    <xf numFmtId="0" fontId="31" fillId="0" borderId="34" xfId="1069" applyFont="1" applyBorder="1" applyAlignment="1">
      <alignment horizontal="left"/>
      <protection/>
    </xf>
    <xf numFmtId="0" fontId="31" fillId="0" borderId="0" xfId="1069" applyFont="1" applyBorder="1" applyAlignment="1">
      <alignment horizontal="center"/>
      <protection/>
    </xf>
    <xf numFmtId="0" fontId="39" fillId="0" borderId="0" xfId="1069" applyFont="1" applyBorder="1" applyAlignment="1">
      <alignment horizontal="center"/>
      <protection/>
    </xf>
    <xf numFmtId="0" fontId="31" fillId="0" borderId="0" xfId="1069" applyFont="1" applyBorder="1" applyAlignment="1">
      <alignment horizontal="left"/>
      <protection/>
    </xf>
    <xf numFmtId="49" fontId="32" fillId="0" borderId="0" xfId="1075" applyNumberFormat="1" applyFont="1" applyAlignment="1">
      <alignment horizontal="center"/>
      <protection/>
    </xf>
    <xf numFmtId="0" fontId="32" fillId="0" borderId="0" xfId="1069" applyFont="1" applyAlignment="1">
      <alignment horizontal="center"/>
      <protection/>
    </xf>
    <xf numFmtId="0" fontId="32" fillId="0" borderId="0" xfId="1075" applyFont="1" applyAlignment="1">
      <alignment horizontal="center"/>
      <protection/>
    </xf>
    <xf numFmtId="0" fontId="31" fillId="0" borderId="0" xfId="1069" applyFont="1" applyAlignment="1">
      <alignment horizontal="left"/>
      <protection/>
    </xf>
    <xf numFmtId="0" fontId="31" fillId="0" borderId="0" xfId="1069" applyFont="1" applyAlignment="1">
      <alignment horizontal="right"/>
      <protection/>
    </xf>
    <xf numFmtId="0" fontId="32" fillId="0" borderId="0" xfId="1073" applyFont="1" applyAlignment="1">
      <alignment horizontal="center"/>
      <protection/>
    </xf>
    <xf numFmtId="0" fontId="32" fillId="0" borderId="61" xfId="1073" applyFont="1" applyBorder="1" applyAlignment="1">
      <alignment horizontal="center"/>
      <protection/>
    </xf>
    <xf numFmtId="0" fontId="32" fillId="0" borderId="68" xfId="1073" applyFont="1" applyBorder="1" applyAlignment="1">
      <alignment horizontal="center"/>
      <protection/>
    </xf>
    <xf numFmtId="0" fontId="32" fillId="0" borderId="81" xfId="1073" applyFont="1" applyBorder="1" applyAlignment="1">
      <alignment horizontal="center"/>
      <protection/>
    </xf>
    <xf numFmtId="0" fontId="32" fillId="0" borderId="0" xfId="1073" applyFont="1" applyBorder="1" applyAlignment="1">
      <alignment horizontal="center"/>
      <protection/>
    </xf>
  </cellXfs>
  <cellStyles count="1703">
    <cellStyle name="Normal" xfId="0"/>
    <cellStyle name="20% - ส่วนที่ถูกเน้น1" xfId="15"/>
    <cellStyle name="20% - ส่วนที่ถูกเน้น1 10" xfId="16"/>
    <cellStyle name="20% - ส่วนที่ถูกเน้น1 11" xfId="17"/>
    <cellStyle name="20% - ส่วนที่ถูกเน้น1 12" xfId="18"/>
    <cellStyle name="20% - ส่วนที่ถูกเน้น1 13" xfId="19"/>
    <cellStyle name="20% - ส่วนที่ถูกเน้น1 14" xfId="20"/>
    <cellStyle name="20% - ส่วนที่ถูกเน้น1 15" xfId="21"/>
    <cellStyle name="20% - ส่วนที่ถูกเน้น1 16" xfId="22"/>
    <cellStyle name="20% - ส่วนที่ถูกเน้น1 17" xfId="23"/>
    <cellStyle name="20% - ส่วนที่ถูกเน้น1 18" xfId="24"/>
    <cellStyle name="20% - ส่วนที่ถูกเน้น1 19" xfId="25"/>
    <cellStyle name="20% - ส่วนที่ถูกเน้น1 2" xfId="26"/>
    <cellStyle name="20% - ส่วนที่ถูกเน้น1 20" xfId="27"/>
    <cellStyle name="20% - ส่วนที่ถูกเน้น1 21" xfId="28"/>
    <cellStyle name="20% - ส่วนที่ถูกเน้น1 22" xfId="29"/>
    <cellStyle name="20% - ส่วนที่ถูกเน้น1 23" xfId="30"/>
    <cellStyle name="20% - ส่วนที่ถูกเน้น1 24" xfId="31"/>
    <cellStyle name="20% - ส่วนที่ถูกเน้น1 25" xfId="32"/>
    <cellStyle name="20% - ส่วนที่ถูกเน้น1 26" xfId="33"/>
    <cellStyle name="20% - ส่วนที่ถูกเน้น1 27" xfId="34"/>
    <cellStyle name="20% - ส่วนที่ถูกเน้น1 28" xfId="35"/>
    <cellStyle name="20% - ส่วนที่ถูกเน้น1 29" xfId="36"/>
    <cellStyle name="20% - ส่วนที่ถูกเน้น1 3" xfId="37"/>
    <cellStyle name="20% - ส่วนที่ถูกเน้น1 30" xfId="38"/>
    <cellStyle name="20% - ส่วนที่ถูกเน้น1 31" xfId="39"/>
    <cellStyle name="20% - ส่วนที่ถูกเน้น1 32" xfId="40"/>
    <cellStyle name="20% - ส่วนที่ถูกเน้น1 33" xfId="41"/>
    <cellStyle name="20% - ส่วนที่ถูกเน้น1 34" xfId="42"/>
    <cellStyle name="20% - ส่วนที่ถูกเน้น1 35" xfId="43"/>
    <cellStyle name="20% - ส่วนที่ถูกเน้น1 36" xfId="44"/>
    <cellStyle name="20% - ส่วนที่ถูกเน้น1 37" xfId="45"/>
    <cellStyle name="20% - ส่วนที่ถูกเน้น1 38" xfId="46"/>
    <cellStyle name="20% - ส่วนที่ถูกเน้น1 39" xfId="47"/>
    <cellStyle name="20% - ส่วนที่ถูกเน้น1 4" xfId="48"/>
    <cellStyle name="20% - ส่วนที่ถูกเน้น1 40" xfId="49"/>
    <cellStyle name="20% - ส่วนที่ถูกเน้น1 5" xfId="50"/>
    <cellStyle name="20% - ส่วนที่ถูกเน้น1 6" xfId="51"/>
    <cellStyle name="20% - ส่วนที่ถูกเน้น1 7" xfId="52"/>
    <cellStyle name="20% - ส่วนที่ถูกเน้น1 8" xfId="53"/>
    <cellStyle name="20% - ส่วนที่ถูกเน้น1 9" xfId="54"/>
    <cellStyle name="20% - ส่วนที่ถูกเน้น2" xfId="55"/>
    <cellStyle name="20% - ส่วนที่ถูกเน้น2 10" xfId="56"/>
    <cellStyle name="20% - ส่วนที่ถูกเน้น2 11" xfId="57"/>
    <cellStyle name="20% - ส่วนที่ถูกเน้น2 12" xfId="58"/>
    <cellStyle name="20% - ส่วนที่ถูกเน้น2 13" xfId="59"/>
    <cellStyle name="20% - ส่วนที่ถูกเน้น2 14" xfId="60"/>
    <cellStyle name="20% - ส่วนที่ถูกเน้น2 15" xfId="61"/>
    <cellStyle name="20% - ส่วนที่ถูกเน้น2 16" xfId="62"/>
    <cellStyle name="20% - ส่วนที่ถูกเน้น2 17" xfId="63"/>
    <cellStyle name="20% - ส่วนที่ถูกเน้น2 18" xfId="64"/>
    <cellStyle name="20% - ส่วนที่ถูกเน้น2 19" xfId="65"/>
    <cellStyle name="20% - ส่วนที่ถูกเน้น2 2" xfId="66"/>
    <cellStyle name="20% - ส่วนที่ถูกเน้น2 20" xfId="67"/>
    <cellStyle name="20% - ส่วนที่ถูกเน้น2 21" xfId="68"/>
    <cellStyle name="20% - ส่วนที่ถูกเน้น2 22" xfId="69"/>
    <cellStyle name="20% - ส่วนที่ถูกเน้น2 23" xfId="70"/>
    <cellStyle name="20% - ส่วนที่ถูกเน้น2 24" xfId="71"/>
    <cellStyle name="20% - ส่วนที่ถูกเน้น2 25" xfId="72"/>
    <cellStyle name="20% - ส่วนที่ถูกเน้น2 26" xfId="73"/>
    <cellStyle name="20% - ส่วนที่ถูกเน้น2 27" xfId="74"/>
    <cellStyle name="20% - ส่วนที่ถูกเน้น2 28" xfId="75"/>
    <cellStyle name="20% - ส่วนที่ถูกเน้น2 29" xfId="76"/>
    <cellStyle name="20% - ส่วนที่ถูกเน้น2 3" xfId="77"/>
    <cellStyle name="20% - ส่วนที่ถูกเน้น2 30" xfId="78"/>
    <cellStyle name="20% - ส่วนที่ถูกเน้น2 31" xfId="79"/>
    <cellStyle name="20% - ส่วนที่ถูกเน้น2 32" xfId="80"/>
    <cellStyle name="20% - ส่วนที่ถูกเน้น2 33" xfId="81"/>
    <cellStyle name="20% - ส่วนที่ถูกเน้น2 34" xfId="82"/>
    <cellStyle name="20% - ส่วนที่ถูกเน้น2 35" xfId="83"/>
    <cellStyle name="20% - ส่วนที่ถูกเน้น2 36" xfId="84"/>
    <cellStyle name="20% - ส่วนที่ถูกเน้น2 37" xfId="85"/>
    <cellStyle name="20% - ส่วนที่ถูกเน้น2 38" xfId="86"/>
    <cellStyle name="20% - ส่วนที่ถูกเน้น2 39" xfId="87"/>
    <cellStyle name="20% - ส่วนที่ถูกเน้น2 4" xfId="88"/>
    <cellStyle name="20% - ส่วนที่ถูกเน้น2 40" xfId="89"/>
    <cellStyle name="20% - ส่วนที่ถูกเน้น2 5" xfId="90"/>
    <cellStyle name="20% - ส่วนที่ถูกเน้น2 6" xfId="91"/>
    <cellStyle name="20% - ส่วนที่ถูกเน้น2 7" xfId="92"/>
    <cellStyle name="20% - ส่วนที่ถูกเน้น2 8" xfId="93"/>
    <cellStyle name="20% - ส่วนที่ถูกเน้น2 9" xfId="94"/>
    <cellStyle name="20% - ส่วนที่ถูกเน้น3" xfId="95"/>
    <cellStyle name="20% - ส่วนที่ถูกเน้น3 10" xfId="96"/>
    <cellStyle name="20% - ส่วนที่ถูกเน้น3 11" xfId="97"/>
    <cellStyle name="20% - ส่วนที่ถูกเน้น3 12" xfId="98"/>
    <cellStyle name="20% - ส่วนที่ถูกเน้น3 13" xfId="99"/>
    <cellStyle name="20% - ส่วนที่ถูกเน้น3 14" xfId="100"/>
    <cellStyle name="20% - ส่วนที่ถูกเน้น3 15" xfId="101"/>
    <cellStyle name="20% - ส่วนที่ถูกเน้น3 16" xfId="102"/>
    <cellStyle name="20% - ส่วนที่ถูกเน้น3 17" xfId="103"/>
    <cellStyle name="20% - ส่วนที่ถูกเน้น3 18" xfId="104"/>
    <cellStyle name="20% - ส่วนที่ถูกเน้น3 19" xfId="105"/>
    <cellStyle name="20% - ส่วนที่ถูกเน้น3 2" xfId="106"/>
    <cellStyle name="20% - ส่วนที่ถูกเน้น3 20" xfId="107"/>
    <cellStyle name="20% - ส่วนที่ถูกเน้น3 21" xfId="108"/>
    <cellStyle name="20% - ส่วนที่ถูกเน้น3 22" xfId="109"/>
    <cellStyle name="20% - ส่วนที่ถูกเน้น3 23" xfId="110"/>
    <cellStyle name="20% - ส่วนที่ถูกเน้น3 24" xfId="111"/>
    <cellStyle name="20% - ส่วนที่ถูกเน้น3 25" xfId="112"/>
    <cellStyle name="20% - ส่วนที่ถูกเน้น3 26" xfId="113"/>
    <cellStyle name="20% - ส่วนที่ถูกเน้น3 27" xfId="114"/>
    <cellStyle name="20% - ส่วนที่ถูกเน้น3 28" xfId="115"/>
    <cellStyle name="20% - ส่วนที่ถูกเน้น3 29" xfId="116"/>
    <cellStyle name="20% - ส่วนที่ถูกเน้น3 3" xfId="117"/>
    <cellStyle name="20% - ส่วนที่ถูกเน้น3 30" xfId="118"/>
    <cellStyle name="20% - ส่วนที่ถูกเน้น3 31" xfId="119"/>
    <cellStyle name="20% - ส่วนที่ถูกเน้น3 32" xfId="120"/>
    <cellStyle name="20% - ส่วนที่ถูกเน้น3 33" xfId="121"/>
    <cellStyle name="20% - ส่วนที่ถูกเน้น3 34" xfId="122"/>
    <cellStyle name="20% - ส่วนที่ถูกเน้น3 35" xfId="123"/>
    <cellStyle name="20% - ส่วนที่ถูกเน้น3 36" xfId="124"/>
    <cellStyle name="20% - ส่วนที่ถูกเน้น3 37" xfId="125"/>
    <cellStyle name="20% - ส่วนที่ถูกเน้น3 38" xfId="126"/>
    <cellStyle name="20% - ส่วนที่ถูกเน้น3 39" xfId="127"/>
    <cellStyle name="20% - ส่วนที่ถูกเน้น3 4" xfId="128"/>
    <cellStyle name="20% - ส่วนที่ถูกเน้น3 40" xfId="129"/>
    <cellStyle name="20% - ส่วนที่ถูกเน้น3 5" xfId="130"/>
    <cellStyle name="20% - ส่วนที่ถูกเน้น3 6" xfId="131"/>
    <cellStyle name="20% - ส่วนที่ถูกเน้น3 7" xfId="132"/>
    <cellStyle name="20% - ส่วนที่ถูกเน้น3 8" xfId="133"/>
    <cellStyle name="20% - ส่วนที่ถูกเน้น3 9" xfId="134"/>
    <cellStyle name="20% - ส่วนที่ถูกเน้น4" xfId="135"/>
    <cellStyle name="20% - ส่วนที่ถูกเน้น4 10" xfId="136"/>
    <cellStyle name="20% - ส่วนที่ถูกเน้น4 11" xfId="137"/>
    <cellStyle name="20% - ส่วนที่ถูกเน้น4 12" xfId="138"/>
    <cellStyle name="20% - ส่วนที่ถูกเน้น4 13" xfId="139"/>
    <cellStyle name="20% - ส่วนที่ถูกเน้น4 14" xfId="140"/>
    <cellStyle name="20% - ส่วนที่ถูกเน้น4 15" xfId="141"/>
    <cellStyle name="20% - ส่วนที่ถูกเน้น4 16" xfId="142"/>
    <cellStyle name="20% - ส่วนที่ถูกเน้น4 17" xfId="143"/>
    <cellStyle name="20% - ส่วนที่ถูกเน้น4 18" xfId="144"/>
    <cellStyle name="20% - ส่วนที่ถูกเน้น4 19" xfId="145"/>
    <cellStyle name="20% - ส่วนที่ถูกเน้น4 2" xfId="146"/>
    <cellStyle name="20% - ส่วนที่ถูกเน้น4 20" xfId="147"/>
    <cellStyle name="20% - ส่วนที่ถูกเน้น4 21" xfId="148"/>
    <cellStyle name="20% - ส่วนที่ถูกเน้น4 22" xfId="149"/>
    <cellStyle name="20% - ส่วนที่ถูกเน้น4 23" xfId="150"/>
    <cellStyle name="20% - ส่วนที่ถูกเน้น4 24" xfId="151"/>
    <cellStyle name="20% - ส่วนที่ถูกเน้น4 25" xfId="152"/>
    <cellStyle name="20% - ส่วนที่ถูกเน้น4 26" xfId="153"/>
    <cellStyle name="20% - ส่วนที่ถูกเน้น4 27" xfId="154"/>
    <cellStyle name="20% - ส่วนที่ถูกเน้น4 28" xfId="155"/>
    <cellStyle name="20% - ส่วนที่ถูกเน้น4 29" xfId="156"/>
    <cellStyle name="20% - ส่วนที่ถูกเน้น4 3" xfId="157"/>
    <cellStyle name="20% - ส่วนที่ถูกเน้น4 30" xfId="158"/>
    <cellStyle name="20% - ส่วนที่ถูกเน้น4 31" xfId="159"/>
    <cellStyle name="20% - ส่วนที่ถูกเน้น4 32" xfId="160"/>
    <cellStyle name="20% - ส่วนที่ถูกเน้น4 33" xfId="161"/>
    <cellStyle name="20% - ส่วนที่ถูกเน้น4 34" xfId="162"/>
    <cellStyle name="20% - ส่วนที่ถูกเน้น4 35" xfId="163"/>
    <cellStyle name="20% - ส่วนที่ถูกเน้น4 36" xfId="164"/>
    <cellStyle name="20% - ส่วนที่ถูกเน้น4 37" xfId="165"/>
    <cellStyle name="20% - ส่วนที่ถูกเน้น4 38" xfId="166"/>
    <cellStyle name="20% - ส่วนที่ถูกเน้น4 39" xfId="167"/>
    <cellStyle name="20% - ส่วนที่ถูกเน้น4 4" xfId="168"/>
    <cellStyle name="20% - ส่วนที่ถูกเน้น4 40" xfId="169"/>
    <cellStyle name="20% - ส่วนที่ถูกเน้น4 5" xfId="170"/>
    <cellStyle name="20% - ส่วนที่ถูกเน้น4 6" xfId="171"/>
    <cellStyle name="20% - ส่วนที่ถูกเน้น4 7" xfId="172"/>
    <cellStyle name="20% - ส่วนที่ถูกเน้น4 8" xfId="173"/>
    <cellStyle name="20% - ส่วนที่ถูกเน้น4 9" xfId="174"/>
    <cellStyle name="20% - ส่วนที่ถูกเน้น5" xfId="175"/>
    <cellStyle name="20% - ส่วนที่ถูกเน้น5 10" xfId="176"/>
    <cellStyle name="20% - ส่วนที่ถูกเน้น5 11" xfId="177"/>
    <cellStyle name="20% - ส่วนที่ถูกเน้น5 12" xfId="178"/>
    <cellStyle name="20% - ส่วนที่ถูกเน้น5 13" xfId="179"/>
    <cellStyle name="20% - ส่วนที่ถูกเน้น5 14" xfId="180"/>
    <cellStyle name="20% - ส่วนที่ถูกเน้น5 15" xfId="181"/>
    <cellStyle name="20% - ส่วนที่ถูกเน้น5 16" xfId="182"/>
    <cellStyle name="20% - ส่วนที่ถูกเน้น5 17" xfId="183"/>
    <cellStyle name="20% - ส่วนที่ถูกเน้น5 18" xfId="184"/>
    <cellStyle name="20% - ส่วนที่ถูกเน้น5 19" xfId="185"/>
    <cellStyle name="20% - ส่วนที่ถูกเน้น5 2" xfId="186"/>
    <cellStyle name="20% - ส่วนที่ถูกเน้น5 20" xfId="187"/>
    <cellStyle name="20% - ส่วนที่ถูกเน้น5 21" xfId="188"/>
    <cellStyle name="20% - ส่วนที่ถูกเน้น5 22" xfId="189"/>
    <cellStyle name="20% - ส่วนที่ถูกเน้น5 23" xfId="190"/>
    <cellStyle name="20% - ส่วนที่ถูกเน้น5 24" xfId="191"/>
    <cellStyle name="20% - ส่วนที่ถูกเน้น5 25" xfId="192"/>
    <cellStyle name="20% - ส่วนที่ถูกเน้น5 26" xfId="193"/>
    <cellStyle name="20% - ส่วนที่ถูกเน้น5 27" xfId="194"/>
    <cellStyle name="20% - ส่วนที่ถูกเน้น5 28" xfId="195"/>
    <cellStyle name="20% - ส่วนที่ถูกเน้น5 29" xfId="196"/>
    <cellStyle name="20% - ส่วนที่ถูกเน้น5 3" xfId="197"/>
    <cellStyle name="20% - ส่วนที่ถูกเน้น5 30" xfId="198"/>
    <cellStyle name="20% - ส่วนที่ถูกเน้น5 31" xfId="199"/>
    <cellStyle name="20% - ส่วนที่ถูกเน้น5 32" xfId="200"/>
    <cellStyle name="20% - ส่วนที่ถูกเน้น5 33" xfId="201"/>
    <cellStyle name="20% - ส่วนที่ถูกเน้น5 34" xfId="202"/>
    <cellStyle name="20% - ส่วนที่ถูกเน้น5 35" xfId="203"/>
    <cellStyle name="20% - ส่วนที่ถูกเน้น5 36" xfId="204"/>
    <cellStyle name="20% - ส่วนที่ถูกเน้น5 37" xfId="205"/>
    <cellStyle name="20% - ส่วนที่ถูกเน้น5 38" xfId="206"/>
    <cellStyle name="20% - ส่วนที่ถูกเน้น5 39" xfId="207"/>
    <cellStyle name="20% - ส่วนที่ถูกเน้น5 4" xfId="208"/>
    <cellStyle name="20% - ส่วนที่ถูกเน้น5 40" xfId="209"/>
    <cellStyle name="20% - ส่วนที่ถูกเน้น5 5" xfId="210"/>
    <cellStyle name="20% - ส่วนที่ถูกเน้น5 6" xfId="211"/>
    <cellStyle name="20% - ส่วนที่ถูกเน้น5 7" xfId="212"/>
    <cellStyle name="20% - ส่วนที่ถูกเน้น5 8" xfId="213"/>
    <cellStyle name="20% - ส่วนที่ถูกเน้น5 9" xfId="214"/>
    <cellStyle name="20% - ส่วนที่ถูกเน้น6" xfId="215"/>
    <cellStyle name="20% - ส่วนที่ถูกเน้น6 10" xfId="216"/>
    <cellStyle name="20% - ส่วนที่ถูกเน้น6 11" xfId="217"/>
    <cellStyle name="20% - ส่วนที่ถูกเน้น6 12" xfId="218"/>
    <cellStyle name="20% - ส่วนที่ถูกเน้น6 13" xfId="219"/>
    <cellStyle name="20% - ส่วนที่ถูกเน้น6 14" xfId="220"/>
    <cellStyle name="20% - ส่วนที่ถูกเน้น6 15" xfId="221"/>
    <cellStyle name="20% - ส่วนที่ถูกเน้น6 16" xfId="222"/>
    <cellStyle name="20% - ส่วนที่ถูกเน้น6 17" xfId="223"/>
    <cellStyle name="20% - ส่วนที่ถูกเน้น6 18" xfId="224"/>
    <cellStyle name="20% - ส่วนที่ถูกเน้น6 19" xfId="225"/>
    <cellStyle name="20% - ส่วนที่ถูกเน้น6 2" xfId="226"/>
    <cellStyle name="20% - ส่วนที่ถูกเน้น6 20" xfId="227"/>
    <cellStyle name="20% - ส่วนที่ถูกเน้น6 21" xfId="228"/>
    <cellStyle name="20% - ส่วนที่ถูกเน้น6 22" xfId="229"/>
    <cellStyle name="20% - ส่วนที่ถูกเน้น6 23" xfId="230"/>
    <cellStyle name="20% - ส่วนที่ถูกเน้น6 24" xfId="231"/>
    <cellStyle name="20% - ส่วนที่ถูกเน้น6 25" xfId="232"/>
    <cellStyle name="20% - ส่วนที่ถูกเน้น6 26" xfId="233"/>
    <cellStyle name="20% - ส่วนที่ถูกเน้น6 27" xfId="234"/>
    <cellStyle name="20% - ส่วนที่ถูกเน้น6 28" xfId="235"/>
    <cellStyle name="20% - ส่วนที่ถูกเน้น6 29" xfId="236"/>
    <cellStyle name="20% - ส่วนที่ถูกเน้น6 3" xfId="237"/>
    <cellStyle name="20% - ส่วนที่ถูกเน้น6 30" xfId="238"/>
    <cellStyle name="20% - ส่วนที่ถูกเน้น6 31" xfId="239"/>
    <cellStyle name="20% - ส่วนที่ถูกเน้น6 32" xfId="240"/>
    <cellStyle name="20% - ส่วนที่ถูกเน้น6 33" xfId="241"/>
    <cellStyle name="20% - ส่วนที่ถูกเน้น6 34" xfId="242"/>
    <cellStyle name="20% - ส่วนที่ถูกเน้น6 35" xfId="243"/>
    <cellStyle name="20% - ส่วนที่ถูกเน้น6 36" xfId="244"/>
    <cellStyle name="20% - ส่วนที่ถูกเน้น6 37" xfId="245"/>
    <cellStyle name="20% - ส่วนที่ถูกเน้น6 38" xfId="246"/>
    <cellStyle name="20% - ส่วนที่ถูกเน้น6 39" xfId="247"/>
    <cellStyle name="20% - ส่วนที่ถูกเน้น6 4" xfId="248"/>
    <cellStyle name="20% - ส่วนที่ถูกเน้น6 40" xfId="249"/>
    <cellStyle name="20% - ส่วนที่ถูกเน้น6 5" xfId="250"/>
    <cellStyle name="20% - ส่วนที่ถูกเน้น6 6" xfId="251"/>
    <cellStyle name="20% - ส่วนที่ถูกเน้น6 7" xfId="252"/>
    <cellStyle name="20% - ส่วนที่ถูกเน้น6 8" xfId="253"/>
    <cellStyle name="20% - ส่วนที่ถูกเน้น6 9" xfId="254"/>
    <cellStyle name="40% - ส่วนที่ถูกเน้น1" xfId="255"/>
    <cellStyle name="40% - ส่วนที่ถูกเน้น1 10" xfId="256"/>
    <cellStyle name="40% - ส่วนที่ถูกเน้น1 11" xfId="257"/>
    <cellStyle name="40% - ส่วนที่ถูกเน้น1 12" xfId="258"/>
    <cellStyle name="40% - ส่วนที่ถูกเน้น1 13" xfId="259"/>
    <cellStyle name="40% - ส่วนที่ถูกเน้น1 14" xfId="260"/>
    <cellStyle name="40% - ส่วนที่ถูกเน้น1 15" xfId="261"/>
    <cellStyle name="40% - ส่วนที่ถูกเน้น1 16" xfId="262"/>
    <cellStyle name="40% - ส่วนที่ถูกเน้น1 17" xfId="263"/>
    <cellStyle name="40% - ส่วนที่ถูกเน้น1 18" xfId="264"/>
    <cellStyle name="40% - ส่วนที่ถูกเน้น1 19" xfId="265"/>
    <cellStyle name="40% - ส่วนที่ถูกเน้น1 2" xfId="266"/>
    <cellStyle name="40% - ส่วนที่ถูกเน้น1 20" xfId="267"/>
    <cellStyle name="40% - ส่วนที่ถูกเน้น1 21" xfId="268"/>
    <cellStyle name="40% - ส่วนที่ถูกเน้น1 22" xfId="269"/>
    <cellStyle name="40% - ส่วนที่ถูกเน้น1 23" xfId="270"/>
    <cellStyle name="40% - ส่วนที่ถูกเน้น1 24" xfId="271"/>
    <cellStyle name="40% - ส่วนที่ถูกเน้น1 25" xfId="272"/>
    <cellStyle name="40% - ส่วนที่ถูกเน้น1 26" xfId="273"/>
    <cellStyle name="40% - ส่วนที่ถูกเน้น1 27" xfId="274"/>
    <cellStyle name="40% - ส่วนที่ถูกเน้น1 28" xfId="275"/>
    <cellStyle name="40% - ส่วนที่ถูกเน้น1 29" xfId="276"/>
    <cellStyle name="40% - ส่วนที่ถูกเน้น1 3" xfId="277"/>
    <cellStyle name="40% - ส่วนที่ถูกเน้น1 30" xfId="278"/>
    <cellStyle name="40% - ส่วนที่ถูกเน้น1 31" xfId="279"/>
    <cellStyle name="40% - ส่วนที่ถูกเน้น1 32" xfId="280"/>
    <cellStyle name="40% - ส่วนที่ถูกเน้น1 33" xfId="281"/>
    <cellStyle name="40% - ส่วนที่ถูกเน้น1 34" xfId="282"/>
    <cellStyle name="40% - ส่วนที่ถูกเน้น1 35" xfId="283"/>
    <cellStyle name="40% - ส่วนที่ถูกเน้น1 36" xfId="284"/>
    <cellStyle name="40% - ส่วนที่ถูกเน้น1 37" xfId="285"/>
    <cellStyle name="40% - ส่วนที่ถูกเน้น1 38" xfId="286"/>
    <cellStyle name="40% - ส่วนที่ถูกเน้น1 39" xfId="287"/>
    <cellStyle name="40% - ส่วนที่ถูกเน้น1 4" xfId="288"/>
    <cellStyle name="40% - ส่วนที่ถูกเน้น1 40" xfId="289"/>
    <cellStyle name="40% - ส่วนที่ถูกเน้น1 5" xfId="290"/>
    <cellStyle name="40% - ส่วนที่ถูกเน้น1 6" xfId="291"/>
    <cellStyle name="40% - ส่วนที่ถูกเน้น1 7" xfId="292"/>
    <cellStyle name="40% - ส่วนที่ถูกเน้น1 8" xfId="293"/>
    <cellStyle name="40% - ส่วนที่ถูกเน้น1 9" xfId="294"/>
    <cellStyle name="40% - ส่วนที่ถูกเน้น2" xfId="295"/>
    <cellStyle name="40% - ส่วนที่ถูกเน้น2 10" xfId="296"/>
    <cellStyle name="40% - ส่วนที่ถูกเน้น2 11" xfId="297"/>
    <cellStyle name="40% - ส่วนที่ถูกเน้น2 12" xfId="298"/>
    <cellStyle name="40% - ส่วนที่ถูกเน้น2 13" xfId="299"/>
    <cellStyle name="40% - ส่วนที่ถูกเน้น2 14" xfId="300"/>
    <cellStyle name="40% - ส่วนที่ถูกเน้น2 15" xfId="301"/>
    <cellStyle name="40% - ส่วนที่ถูกเน้น2 16" xfId="302"/>
    <cellStyle name="40% - ส่วนที่ถูกเน้น2 17" xfId="303"/>
    <cellStyle name="40% - ส่วนที่ถูกเน้น2 18" xfId="304"/>
    <cellStyle name="40% - ส่วนที่ถูกเน้น2 19" xfId="305"/>
    <cellStyle name="40% - ส่วนที่ถูกเน้น2 2" xfId="306"/>
    <cellStyle name="40% - ส่วนที่ถูกเน้น2 20" xfId="307"/>
    <cellStyle name="40% - ส่วนที่ถูกเน้น2 21" xfId="308"/>
    <cellStyle name="40% - ส่วนที่ถูกเน้น2 22" xfId="309"/>
    <cellStyle name="40% - ส่วนที่ถูกเน้น2 23" xfId="310"/>
    <cellStyle name="40% - ส่วนที่ถูกเน้น2 24" xfId="311"/>
    <cellStyle name="40% - ส่วนที่ถูกเน้น2 25" xfId="312"/>
    <cellStyle name="40% - ส่วนที่ถูกเน้น2 26" xfId="313"/>
    <cellStyle name="40% - ส่วนที่ถูกเน้น2 27" xfId="314"/>
    <cellStyle name="40% - ส่วนที่ถูกเน้น2 28" xfId="315"/>
    <cellStyle name="40% - ส่วนที่ถูกเน้น2 29" xfId="316"/>
    <cellStyle name="40% - ส่วนที่ถูกเน้น2 3" xfId="317"/>
    <cellStyle name="40% - ส่วนที่ถูกเน้น2 30" xfId="318"/>
    <cellStyle name="40% - ส่วนที่ถูกเน้น2 31" xfId="319"/>
    <cellStyle name="40% - ส่วนที่ถูกเน้น2 32" xfId="320"/>
    <cellStyle name="40% - ส่วนที่ถูกเน้น2 33" xfId="321"/>
    <cellStyle name="40% - ส่วนที่ถูกเน้น2 34" xfId="322"/>
    <cellStyle name="40% - ส่วนที่ถูกเน้น2 35" xfId="323"/>
    <cellStyle name="40% - ส่วนที่ถูกเน้น2 36" xfId="324"/>
    <cellStyle name="40% - ส่วนที่ถูกเน้น2 37" xfId="325"/>
    <cellStyle name="40% - ส่วนที่ถูกเน้น2 38" xfId="326"/>
    <cellStyle name="40% - ส่วนที่ถูกเน้น2 39" xfId="327"/>
    <cellStyle name="40% - ส่วนที่ถูกเน้น2 4" xfId="328"/>
    <cellStyle name="40% - ส่วนที่ถูกเน้น2 40" xfId="329"/>
    <cellStyle name="40% - ส่วนที่ถูกเน้น2 5" xfId="330"/>
    <cellStyle name="40% - ส่วนที่ถูกเน้น2 6" xfId="331"/>
    <cellStyle name="40% - ส่วนที่ถูกเน้น2 7" xfId="332"/>
    <cellStyle name="40% - ส่วนที่ถูกเน้น2 8" xfId="333"/>
    <cellStyle name="40% - ส่วนที่ถูกเน้น2 9" xfId="334"/>
    <cellStyle name="40% - ส่วนที่ถูกเน้น3" xfId="335"/>
    <cellStyle name="40% - ส่วนที่ถูกเน้น3 10" xfId="336"/>
    <cellStyle name="40% - ส่วนที่ถูกเน้น3 11" xfId="337"/>
    <cellStyle name="40% - ส่วนที่ถูกเน้น3 12" xfId="338"/>
    <cellStyle name="40% - ส่วนที่ถูกเน้น3 13" xfId="339"/>
    <cellStyle name="40% - ส่วนที่ถูกเน้น3 14" xfId="340"/>
    <cellStyle name="40% - ส่วนที่ถูกเน้น3 15" xfId="341"/>
    <cellStyle name="40% - ส่วนที่ถูกเน้น3 16" xfId="342"/>
    <cellStyle name="40% - ส่วนที่ถูกเน้น3 17" xfId="343"/>
    <cellStyle name="40% - ส่วนที่ถูกเน้น3 18" xfId="344"/>
    <cellStyle name="40% - ส่วนที่ถูกเน้น3 19" xfId="345"/>
    <cellStyle name="40% - ส่วนที่ถูกเน้น3 2" xfId="346"/>
    <cellStyle name="40% - ส่วนที่ถูกเน้น3 20" xfId="347"/>
    <cellStyle name="40% - ส่วนที่ถูกเน้น3 21" xfId="348"/>
    <cellStyle name="40% - ส่วนที่ถูกเน้น3 22" xfId="349"/>
    <cellStyle name="40% - ส่วนที่ถูกเน้น3 23" xfId="350"/>
    <cellStyle name="40% - ส่วนที่ถูกเน้น3 24" xfId="351"/>
    <cellStyle name="40% - ส่วนที่ถูกเน้น3 25" xfId="352"/>
    <cellStyle name="40% - ส่วนที่ถูกเน้น3 26" xfId="353"/>
    <cellStyle name="40% - ส่วนที่ถูกเน้น3 27" xfId="354"/>
    <cellStyle name="40% - ส่วนที่ถูกเน้น3 28" xfId="355"/>
    <cellStyle name="40% - ส่วนที่ถูกเน้น3 29" xfId="356"/>
    <cellStyle name="40% - ส่วนที่ถูกเน้น3 3" xfId="357"/>
    <cellStyle name="40% - ส่วนที่ถูกเน้น3 30" xfId="358"/>
    <cellStyle name="40% - ส่วนที่ถูกเน้น3 31" xfId="359"/>
    <cellStyle name="40% - ส่วนที่ถูกเน้น3 32" xfId="360"/>
    <cellStyle name="40% - ส่วนที่ถูกเน้น3 33" xfId="361"/>
    <cellStyle name="40% - ส่วนที่ถูกเน้น3 34" xfId="362"/>
    <cellStyle name="40% - ส่วนที่ถูกเน้น3 35" xfId="363"/>
    <cellStyle name="40% - ส่วนที่ถูกเน้น3 36" xfId="364"/>
    <cellStyle name="40% - ส่วนที่ถูกเน้น3 37" xfId="365"/>
    <cellStyle name="40% - ส่วนที่ถูกเน้น3 38" xfId="366"/>
    <cellStyle name="40% - ส่วนที่ถูกเน้น3 39" xfId="367"/>
    <cellStyle name="40% - ส่วนที่ถูกเน้น3 4" xfId="368"/>
    <cellStyle name="40% - ส่วนที่ถูกเน้น3 40" xfId="369"/>
    <cellStyle name="40% - ส่วนที่ถูกเน้น3 5" xfId="370"/>
    <cellStyle name="40% - ส่วนที่ถูกเน้น3 6" xfId="371"/>
    <cellStyle name="40% - ส่วนที่ถูกเน้น3 7" xfId="372"/>
    <cellStyle name="40% - ส่วนที่ถูกเน้น3 8" xfId="373"/>
    <cellStyle name="40% - ส่วนที่ถูกเน้น3 9" xfId="374"/>
    <cellStyle name="40% - ส่วนที่ถูกเน้น4" xfId="375"/>
    <cellStyle name="40% - ส่วนที่ถูกเน้น4 10" xfId="376"/>
    <cellStyle name="40% - ส่วนที่ถูกเน้น4 11" xfId="377"/>
    <cellStyle name="40% - ส่วนที่ถูกเน้น4 12" xfId="378"/>
    <cellStyle name="40% - ส่วนที่ถูกเน้น4 13" xfId="379"/>
    <cellStyle name="40% - ส่วนที่ถูกเน้น4 14" xfId="380"/>
    <cellStyle name="40% - ส่วนที่ถูกเน้น4 15" xfId="381"/>
    <cellStyle name="40% - ส่วนที่ถูกเน้น4 16" xfId="382"/>
    <cellStyle name="40% - ส่วนที่ถูกเน้น4 17" xfId="383"/>
    <cellStyle name="40% - ส่วนที่ถูกเน้น4 18" xfId="384"/>
    <cellStyle name="40% - ส่วนที่ถูกเน้น4 19" xfId="385"/>
    <cellStyle name="40% - ส่วนที่ถูกเน้น4 2" xfId="386"/>
    <cellStyle name="40% - ส่วนที่ถูกเน้น4 20" xfId="387"/>
    <cellStyle name="40% - ส่วนที่ถูกเน้น4 21" xfId="388"/>
    <cellStyle name="40% - ส่วนที่ถูกเน้น4 22" xfId="389"/>
    <cellStyle name="40% - ส่วนที่ถูกเน้น4 23" xfId="390"/>
    <cellStyle name="40% - ส่วนที่ถูกเน้น4 24" xfId="391"/>
    <cellStyle name="40% - ส่วนที่ถูกเน้น4 25" xfId="392"/>
    <cellStyle name="40% - ส่วนที่ถูกเน้น4 26" xfId="393"/>
    <cellStyle name="40% - ส่วนที่ถูกเน้น4 27" xfId="394"/>
    <cellStyle name="40% - ส่วนที่ถูกเน้น4 28" xfId="395"/>
    <cellStyle name="40% - ส่วนที่ถูกเน้น4 29" xfId="396"/>
    <cellStyle name="40% - ส่วนที่ถูกเน้น4 3" xfId="397"/>
    <cellStyle name="40% - ส่วนที่ถูกเน้น4 30" xfId="398"/>
    <cellStyle name="40% - ส่วนที่ถูกเน้น4 31" xfId="399"/>
    <cellStyle name="40% - ส่วนที่ถูกเน้น4 32" xfId="400"/>
    <cellStyle name="40% - ส่วนที่ถูกเน้น4 33" xfId="401"/>
    <cellStyle name="40% - ส่วนที่ถูกเน้น4 34" xfId="402"/>
    <cellStyle name="40% - ส่วนที่ถูกเน้น4 35" xfId="403"/>
    <cellStyle name="40% - ส่วนที่ถูกเน้น4 36" xfId="404"/>
    <cellStyle name="40% - ส่วนที่ถูกเน้น4 37" xfId="405"/>
    <cellStyle name="40% - ส่วนที่ถูกเน้น4 38" xfId="406"/>
    <cellStyle name="40% - ส่วนที่ถูกเน้น4 39" xfId="407"/>
    <cellStyle name="40% - ส่วนที่ถูกเน้น4 4" xfId="408"/>
    <cellStyle name="40% - ส่วนที่ถูกเน้น4 40" xfId="409"/>
    <cellStyle name="40% - ส่วนที่ถูกเน้น4 5" xfId="410"/>
    <cellStyle name="40% - ส่วนที่ถูกเน้น4 6" xfId="411"/>
    <cellStyle name="40% - ส่วนที่ถูกเน้น4 7" xfId="412"/>
    <cellStyle name="40% - ส่วนที่ถูกเน้น4 8" xfId="413"/>
    <cellStyle name="40% - ส่วนที่ถูกเน้น4 9" xfId="414"/>
    <cellStyle name="40% - ส่วนที่ถูกเน้น5" xfId="415"/>
    <cellStyle name="40% - ส่วนที่ถูกเน้น5 10" xfId="416"/>
    <cellStyle name="40% - ส่วนที่ถูกเน้น5 11" xfId="417"/>
    <cellStyle name="40% - ส่วนที่ถูกเน้น5 12" xfId="418"/>
    <cellStyle name="40% - ส่วนที่ถูกเน้น5 13" xfId="419"/>
    <cellStyle name="40% - ส่วนที่ถูกเน้น5 14" xfId="420"/>
    <cellStyle name="40% - ส่วนที่ถูกเน้น5 15" xfId="421"/>
    <cellStyle name="40% - ส่วนที่ถูกเน้น5 16" xfId="422"/>
    <cellStyle name="40% - ส่วนที่ถูกเน้น5 17" xfId="423"/>
    <cellStyle name="40% - ส่วนที่ถูกเน้น5 18" xfId="424"/>
    <cellStyle name="40% - ส่วนที่ถูกเน้น5 19" xfId="425"/>
    <cellStyle name="40% - ส่วนที่ถูกเน้น5 2" xfId="426"/>
    <cellStyle name="40% - ส่วนที่ถูกเน้น5 20" xfId="427"/>
    <cellStyle name="40% - ส่วนที่ถูกเน้น5 21" xfId="428"/>
    <cellStyle name="40% - ส่วนที่ถูกเน้น5 22" xfId="429"/>
    <cellStyle name="40% - ส่วนที่ถูกเน้น5 23" xfId="430"/>
    <cellStyle name="40% - ส่วนที่ถูกเน้น5 24" xfId="431"/>
    <cellStyle name="40% - ส่วนที่ถูกเน้น5 25" xfId="432"/>
    <cellStyle name="40% - ส่วนที่ถูกเน้น5 26" xfId="433"/>
    <cellStyle name="40% - ส่วนที่ถูกเน้น5 27" xfId="434"/>
    <cellStyle name="40% - ส่วนที่ถูกเน้น5 28" xfId="435"/>
    <cellStyle name="40% - ส่วนที่ถูกเน้น5 29" xfId="436"/>
    <cellStyle name="40% - ส่วนที่ถูกเน้น5 3" xfId="437"/>
    <cellStyle name="40% - ส่วนที่ถูกเน้น5 30" xfId="438"/>
    <cellStyle name="40% - ส่วนที่ถูกเน้น5 31" xfId="439"/>
    <cellStyle name="40% - ส่วนที่ถูกเน้น5 32" xfId="440"/>
    <cellStyle name="40% - ส่วนที่ถูกเน้น5 33" xfId="441"/>
    <cellStyle name="40% - ส่วนที่ถูกเน้น5 34" xfId="442"/>
    <cellStyle name="40% - ส่วนที่ถูกเน้น5 35" xfId="443"/>
    <cellStyle name="40% - ส่วนที่ถูกเน้น5 36" xfId="444"/>
    <cellStyle name="40% - ส่วนที่ถูกเน้น5 37" xfId="445"/>
    <cellStyle name="40% - ส่วนที่ถูกเน้น5 38" xfId="446"/>
    <cellStyle name="40% - ส่วนที่ถูกเน้น5 39" xfId="447"/>
    <cellStyle name="40% - ส่วนที่ถูกเน้น5 4" xfId="448"/>
    <cellStyle name="40% - ส่วนที่ถูกเน้น5 40" xfId="449"/>
    <cellStyle name="40% - ส่วนที่ถูกเน้น5 5" xfId="450"/>
    <cellStyle name="40% - ส่วนที่ถูกเน้น5 6" xfId="451"/>
    <cellStyle name="40% - ส่วนที่ถูกเน้น5 7" xfId="452"/>
    <cellStyle name="40% - ส่วนที่ถูกเน้น5 8" xfId="453"/>
    <cellStyle name="40% - ส่วนที่ถูกเน้น5 9" xfId="454"/>
    <cellStyle name="40% - ส่วนที่ถูกเน้น6" xfId="455"/>
    <cellStyle name="40% - ส่วนที่ถูกเน้น6 10" xfId="456"/>
    <cellStyle name="40% - ส่วนที่ถูกเน้น6 11" xfId="457"/>
    <cellStyle name="40% - ส่วนที่ถูกเน้น6 12" xfId="458"/>
    <cellStyle name="40% - ส่วนที่ถูกเน้น6 13" xfId="459"/>
    <cellStyle name="40% - ส่วนที่ถูกเน้น6 14" xfId="460"/>
    <cellStyle name="40% - ส่วนที่ถูกเน้น6 15" xfId="461"/>
    <cellStyle name="40% - ส่วนที่ถูกเน้น6 16" xfId="462"/>
    <cellStyle name="40% - ส่วนที่ถูกเน้น6 17" xfId="463"/>
    <cellStyle name="40% - ส่วนที่ถูกเน้น6 18" xfId="464"/>
    <cellStyle name="40% - ส่วนที่ถูกเน้น6 19" xfId="465"/>
    <cellStyle name="40% - ส่วนที่ถูกเน้น6 2" xfId="466"/>
    <cellStyle name="40% - ส่วนที่ถูกเน้น6 20" xfId="467"/>
    <cellStyle name="40% - ส่วนที่ถูกเน้น6 21" xfId="468"/>
    <cellStyle name="40% - ส่วนที่ถูกเน้น6 22" xfId="469"/>
    <cellStyle name="40% - ส่วนที่ถูกเน้น6 23" xfId="470"/>
    <cellStyle name="40% - ส่วนที่ถูกเน้น6 24" xfId="471"/>
    <cellStyle name="40% - ส่วนที่ถูกเน้น6 25" xfId="472"/>
    <cellStyle name="40% - ส่วนที่ถูกเน้น6 26" xfId="473"/>
    <cellStyle name="40% - ส่วนที่ถูกเน้น6 27" xfId="474"/>
    <cellStyle name="40% - ส่วนที่ถูกเน้น6 28" xfId="475"/>
    <cellStyle name="40% - ส่วนที่ถูกเน้น6 29" xfId="476"/>
    <cellStyle name="40% - ส่วนที่ถูกเน้น6 3" xfId="477"/>
    <cellStyle name="40% - ส่วนที่ถูกเน้น6 30" xfId="478"/>
    <cellStyle name="40% - ส่วนที่ถูกเน้น6 31" xfId="479"/>
    <cellStyle name="40% - ส่วนที่ถูกเน้น6 32" xfId="480"/>
    <cellStyle name="40% - ส่วนที่ถูกเน้น6 33" xfId="481"/>
    <cellStyle name="40% - ส่วนที่ถูกเน้น6 34" xfId="482"/>
    <cellStyle name="40% - ส่วนที่ถูกเน้น6 35" xfId="483"/>
    <cellStyle name="40% - ส่วนที่ถูกเน้น6 36" xfId="484"/>
    <cellStyle name="40% - ส่วนที่ถูกเน้น6 37" xfId="485"/>
    <cellStyle name="40% - ส่วนที่ถูกเน้น6 38" xfId="486"/>
    <cellStyle name="40% - ส่วนที่ถูกเน้น6 39" xfId="487"/>
    <cellStyle name="40% - ส่วนที่ถูกเน้น6 4" xfId="488"/>
    <cellStyle name="40% - ส่วนที่ถูกเน้น6 40" xfId="489"/>
    <cellStyle name="40% - ส่วนที่ถูกเน้น6 5" xfId="490"/>
    <cellStyle name="40% - ส่วนที่ถูกเน้น6 6" xfId="491"/>
    <cellStyle name="40% - ส่วนที่ถูกเน้น6 7" xfId="492"/>
    <cellStyle name="40% - ส่วนที่ถูกเน้น6 8" xfId="493"/>
    <cellStyle name="40% - ส่วนที่ถูกเน้น6 9" xfId="494"/>
    <cellStyle name="60% - ส่วนที่ถูกเน้น1" xfId="495"/>
    <cellStyle name="60% - ส่วนที่ถูกเน้น1 10" xfId="496"/>
    <cellStyle name="60% - ส่วนที่ถูกเน้น1 11" xfId="497"/>
    <cellStyle name="60% - ส่วนที่ถูกเน้น1 12" xfId="498"/>
    <cellStyle name="60% - ส่วนที่ถูกเน้น1 13" xfId="499"/>
    <cellStyle name="60% - ส่วนที่ถูกเน้น1 14" xfId="500"/>
    <cellStyle name="60% - ส่วนที่ถูกเน้น1 15" xfId="501"/>
    <cellStyle name="60% - ส่วนที่ถูกเน้น1 16" xfId="502"/>
    <cellStyle name="60% - ส่วนที่ถูกเน้น1 17" xfId="503"/>
    <cellStyle name="60% - ส่วนที่ถูกเน้น1 18" xfId="504"/>
    <cellStyle name="60% - ส่วนที่ถูกเน้น1 19" xfId="505"/>
    <cellStyle name="60% - ส่วนที่ถูกเน้น1 2" xfId="506"/>
    <cellStyle name="60% - ส่วนที่ถูกเน้น1 20" xfId="507"/>
    <cellStyle name="60% - ส่วนที่ถูกเน้น1 21" xfId="508"/>
    <cellStyle name="60% - ส่วนที่ถูกเน้น1 22" xfId="509"/>
    <cellStyle name="60% - ส่วนที่ถูกเน้น1 23" xfId="510"/>
    <cellStyle name="60% - ส่วนที่ถูกเน้น1 24" xfId="511"/>
    <cellStyle name="60% - ส่วนที่ถูกเน้น1 25" xfId="512"/>
    <cellStyle name="60% - ส่วนที่ถูกเน้น1 26" xfId="513"/>
    <cellStyle name="60% - ส่วนที่ถูกเน้น1 27" xfId="514"/>
    <cellStyle name="60% - ส่วนที่ถูกเน้น1 28" xfId="515"/>
    <cellStyle name="60% - ส่วนที่ถูกเน้น1 29" xfId="516"/>
    <cellStyle name="60% - ส่วนที่ถูกเน้น1 3" xfId="517"/>
    <cellStyle name="60% - ส่วนที่ถูกเน้น1 30" xfId="518"/>
    <cellStyle name="60% - ส่วนที่ถูกเน้น1 31" xfId="519"/>
    <cellStyle name="60% - ส่วนที่ถูกเน้น1 32" xfId="520"/>
    <cellStyle name="60% - ส่วนที่ถูกเน้น1 33" xfId="521"/>
    <cellStyle name="60% - ส่วนที่ถูกเน้น1 34" xfId="522"/>
    <cellStyle name="60% - ส่วนที่ถูกเน้น1 35" xfId="523"/>
    <cellStyle name="60% - ส่วนที่ถูกเน้น1 36" xfId="524"/>
    <cellStyle name="60% - ส่วนที่ถูกเน้น1 37" xfId="525"/>
    <cellStyle name="60% - ส่วนที่ถูกเน้น1 38" xfId="526"/>
    <cellStyle name="60% - ส่วนที่ถูกเน้น1 39" xfId="527"/>
    <cellStyle name="60% - ส่วนที่ถูกเน้น1 4" xfId="528"/>
    <cellStyle name="60% - ส่วนที่ถูกเน้น1 40" xfId="529"/>
    <cellStyle name="60% - ส่วนที่ถูกเน้น1 5" xfId="530"/>
    <cellStyle name="60% - ส่วนที่ถูกเน้น1 6" xfId="531"/>
    <cellStyle name="60% - ส่วนที่ถูกเน้น1 7" xfId="532"/>
    <cellStyle name="60% - ส่วนที่ถูกเน้น1 8" xfId="533"/>
    <cellStyle name="60% - ส่วนที่ถูกเน้น1 9" xfId="534"/>
    <cellStyle name="60% - ส่วนที่ถูกเน้น2" xfId="535"/>
    <cellStyle name="60% - ส่วนที่ถูกเน้น2 10" xfId="536"/>
    <cellStyle name="60% - ส่วนที่ถูกเน้น2 11" xfId="537"/>
    <cellStyle name="60% - ส่วนที่ถูกเน้น2 12" xfId="538"/>
    <cellStyle name="60% - ส่วนที่ถูกเน้น2 13" xfId="539"/>
    <cellStyle name="60% - ส่วนที่ถูกเน้น2 14" xfId="540"/>
    <cellStyle name="60% - ส่วนที่ถูกเน้น2 15" xfId="541"/>
    <cellStyle name="60% - ส่วนที่ถูกเน้น2 16" xfId="542"/>
    <cellStyle name="60% - ส่วนที่ถูกเน้น2 17" xfId="543"/>
    <cellStyle name="60% - ส่วนที่ถูกเน้น2 18" xfId="544"/>
    <cellStyle name="60% - ส่วนที่ถูกเน้น2 19" xfId="545"/>
    <cellStyle name="60% - ส่วนที่ถูกเน้น2 2" xfId="546"/>
    <cellStyle name="60% - ส่วนที่ถูกเน้น2 20" xfId="547"/>
    <cellStyle name="60% - ส่วนที่ถูกเน้น2 21" xfId="548"/>
    <cellStyle name="60% - ส่วนที่ถูกเน้น2 22" xfId="549"/>
    <cellStyle name="60% - ส่วนที่ถูกเน้น2 23" xfId="550"/>
    <cellStyle name="60% - ส่วนที่ถูกเน้น2 24" xfId="551"/>
    <cellStyle name="60% - ส่วนที่ถูกเน้น2 25" xfId="552"/>
    <cellStyle name="60% - ส่วนที่ถูกเน้น2 26" xfId="553"/>
    <cellStyle name="60% - ส่วนที่ถูกเน้น2 27" xfId="554"/>
    <cellStyle name="60% - ส่วนที่ถูกเน้น2 28" xfId="555"/>
    <cellStyle name="60% - ส่วนที่ถูกเน้น2 29" xfId="556"/>
    <cellStyle name="60% - ส่วนที่ถูกเน้น2 3" xfId="557"/>
    <cellStyle name="60% - ส่วนที่ถูกเน้น2 30" xfId="558"/>
    <cellStyle name="60% - ส่วนที่ถูกเน้น2 31" xfId="559"/>
    <cellStyle name="60% - ส่วนที่ถูกเน้น2 32" xfId="560"/>
    <cellStyle name="60% - ส่วนที่ถูกเน้น2 33" xfId="561"/>
    <cellStyle name="60% - ส่วนที่ถูกเน้น2 34" xfId="562"/>
    <cellStyle name="60% - ส่วนที่ถูกเน้น2 35" xfId="563"/>
    <cellStyle name="60% - ส่วนที่ถูกเน้น2 36" xfId="564"/>
    <cellStyle name="60% - ส่วนที่ถูกเน้น2 37" xfId="565"/>
    <cellStyle name="60% - ส่วนที่ถูกเน้น2 38" xfId="566"/>
    <cellStyle name="60% - ส่วนที่ถูกเน้น2 39" xfId="567"/>
    <cellStyle name="60% - ส่วนที่ถูกเน้น2 4" xfId="568"/>
    <cellStyle name="60% - ส่วนที่ถูกเน้น2 40" xfId="569"/>
    <cellStyle name="60% - ส่วนที่ถูกเน้น2 5" xfId="570"/>
    <cellStyle name="60% - ส่วนที่ถูกเน้น2 6" xfId="571"/>
    <cellStyle name="60% - ส่วนที่ถูกเน้น2 7" xfId="572"/>
    <cellStyle name="60% - ส่วนที่ถูกเน้น2 8" xfId="573"/>
    <cellStyle name="60% - ส่วนที่ถูกเน้น2 9" xfId="574"/>
    <cellStyle name="60% - ส่วนที่ถูกเน้น3" xfId="575"/>
    <cellStyle name="60% - ส่วนที่ถูกเน้น3 10" xfId="576"/>
    <cellStyle name="60% - ส่วนที่ถูกเน้น3 11" xfId="577"/>
    <cellStyle name="60% - ส่วนที่ถูกเน้น3 12" xfId="578"/>
    <cellStyle name="60% - ส่วนที่ถูกเน้น3 13" xfId="579"/>
    <cellStyle name="60% - ส่วนที่ถูกเน้น3 14" xfId="580"/>
    <cellStyle name="60% - ส่วนที่ถูกเน้น3 15" xfId="581"/>
    <cellStyle name="60% - ส่วนที่ถูกเน้น3 16" xfId="582"/>
    <cellStyle name="60% - ส่วนที่ถูกเน้น3 17" xfId="583"/>
    <cellStyle name="60% - ส่วนที่ถูกเน้น3 18" xfId="584"/>
    <cellStyle name="60% - ส่วนที่ถูกเน้น3 19" xfId="585"/>
    <cellStyle name="60% - ส่วนที่ถูกเน้น3 2" xfId="586"/>
    <cellStyle name="60% - ส่วนที่ถูกเน้น3 20" xfId="587"/>
    <cellStyle name="60% - ส่วนที่ถูกเน้น3 21" xfId="588"/>
    <cellStyle name="60% - ส่วนที่ถูกเน้น3 22" xfId="589"/>
    <cellStyle name="60% - ส่วนที่ถูกเน้น3 23" xfId="590"/>
    <cellStyle name="60% - ส่วนที่ถูกเน้น3 24" xfId="591"/>
    <cellStyle name="60% - ส่วนที่ถูกเน้น3 25" xfId="592"/>
    <cellStyle name="60% - ส่วนที่ถูกเน้น3 26" xfId="593"/>
    <cellStyle name="60% - ส่วนที่ถูกเน้น3 27" xfId="594"/>
    <cellStyle name="60% - ส่วนที่ถูกเน้น3 28" xfId="595"/>
    <cellStyle name="60% - ส่วนที่ถูกเน้น3 29" xfId="596"/>
    <cellStyle name="60% - ส่วนที่ถูกเน้น3 3" xfId="597"/>
    <cellStyle name="60% - ส่วนที่ถูกเน้น3 30" xfId="598"/>
    <cellStyle name="60% - ส่วนที่ถูกเน้น3 31" xfId="599"/>
    <cellStyle name="60% - ส่วนที่ถูกเน้น3 32" xfId="600"/>
    <cellStyle name="60% - ส่วนที่ถูกเน้น3 33" xfId="601"/>
    <cellStyle name="60% - ส่วนที่ถูกเน้น3 34" xfId="602"/>
    <cellStyle name="60% - ส่วนที่ถูกเน้น3 35" xfId="603"/>
    <cellStyle name="60% - ส่วนที่ถูกเน้น3 36" xfId="604"/>
    <cellStyle name="60% - ส่วนที่ถูกเน้น3 37" xfId="605"/>
    <cellStyle name="60% - ส่วนที่ถูกเน้น3 38" xfId="606"/>
    <cellStyle name="60% - ส่วนที่ถูกเน้น3 39" xfId="607"/>
    <cellStyle name="60% - ส่วนที่ถูกเน้น3 4" xfId="608"/>
    <cellStyle name="60% - ส่วนที่ถูกเน้น3 40" xfId="609"/>
    <cellStyle name="60% - ส่วนที่ถูกเน้น3 5" xfId="610"/>
    <cellStyle name="60% - ส่วนที่ถูกเน้น3 6" xfId="611"/>
    <cellStyle name="60% - ส่วนที่ถูกเน้น3 7" xfId="612"/>
    <cellStyle name="60% - ส่วนที่ถูกเน้น3 8" xfId="613"/>
    <cellStyle name="60% - ส่วนที่ถูกเน้น3 9" xfId="614"/>
    <cellStyle name="60% - ส่วนที่ถูกเน้น4" xfId="615"/>
    <cellStyle name="60% - ส่วนที่ถูกเน้น4 10" xfId="616"/>
    <cellStyle name="60% - ส่วนที่ถูกเน้น4 11" xfId="617"/>
    <cellStyle name="60% - ส่วนที่ถูกเน้น4 12" xfId="618"/>
    <cellStyle name="60% - ส่วนที่ถูกเน้น4 13" xfId="619"/>
    <cellStyle name="60% - ส่วนที่ถูกเน้น4 14" xfId="620"/>
    <cellStyle name="60% - ส่วนที่ถูกเน้น4 15" xfId="621"/>
    <cellStyle name="60% - ส่วนที่ถูกเน้น4 16" xfId="622"/>
    <cellStyle name="60% - ส่วนที่ถูกเน้น4 17" xfId="623"/>
    <cellStyle name="60% - ส่วนที่ถูกเน้น4 18" xfId="624"/>
    <cellStyle name="60% - ส่วนที่ถูกเน้น4 19" xfId="625"/>
    <cellStyle name="60% - ส่วนที่ถูกเน้น4 2" xfId="626"/>
    <cellStyle name="60% - ส่วนที่ถูกเน้น4 20" xfId="627"/>
    <cellStyle name="60% - ส่วนที่ถูกเน้น4 21" xfId="628"/>
    <cellStyle name="60% - ส่วนที่ถูกเน้น4 22" xfId="629"/>
    <cellStyle name="60% - ส่วนที่ถูกเน้น4 23" xfId="630"/>
    <cellStyle name="60% - ส่วนที่ถูกเน้น4 24" xfId="631"/>
    <cellStyle name="60% - ส่วนที่ถูกเน้น4 25" xfId="632"/>
    <cellStyle name="60% - ส่วนที่ถูกเน้น4 26" xfId="633"/>
    <cellStyle name="60% - ส่วนที่ถูกเน้น4 27" xfId="634"/>
    <cellStyle name="60% - ส่วนที่ถูกเน้น4 28" xfId="635"/>
    <cellStyle name="60% - ส่วนที่ถูกเน้น4 29" xfId="636"/>
    <cellStyle name="60% - ส่วนที่ถูกเน้น4 3" xfId="637"/>
    <cellStyle name="60% - ส่วนที่ถูกเน้น4 30" xfId="638"/>
    <cellStyle name="60% - ส่วนที่ถูกเน้น4 31" xfId="639"/>
    <cellStyle name="60% - ส่วนที่ถูกเน้น4 32" xfId="640"/>
    <cellStyle name="60% - ส่วนที่ถูกเน้น4 33" xfId="641"/>
    <cellStyle name="60% - ส่วนที่ถูกเน้น4 34" xfId="642"/>
    <cellStyle name="60% - ส่วนที่ถูกเน้น4 35" xfId="643"/>
    <cellStyle name="60% - ส่วนที่ถูกเน้น4 36" xfId="644"/>
    <cellStyle name="60% - ส่วนที่ถูกเน้น4 37" xfId="645"/>
    <cellStyle name="60% - ส่วนที่ถูกเน้น4 38" xfId="646"/>
    <cellStyle name="60% - ส่วนที่ถูกเน้น4 39" xfId="647"/>
    <cellStyle name="60% - ส่วนที่ถูกเน้น4 4" xfId="648"/>
    <cellStyle name="60% - ส่วนที่ถูกเน้น4 40" xfId="649"/>
    <cellStyle name="60% - ส่วนที่ถูกเน้น4 5" xfId="650"/>
    <cellStyle name="60% - ส่วนที่ถูกเน้น4 6" xfId="651"/>
    <cellStyle name="60% - ส่วนที่ถูกเน้น4 7" xfId="652"/>
    <cellStyle name="60% - ส่วนที่ถูกเน้น4 8" xfId="653"/>
    <cellStyle name="60% - ส่วนที่ถูกเน้น4 9" xfId="654"/>
    <cellStyle name="60% - ส่วนที่ถูกเน้น5" xfId="655"/>
    <cellStyle name="60% - ส่วนที่ถูกเน้น5 10" xfId="656"/>
    <cellStyle name="60% - ส่วนที่ถูกเน้น5 11" xfId="657"/>
    <cellStyle name="60% - ส่วนที่ถูกเน้น5 12" xfId="658"/>
    <cellStyle name="60% - ส่วนที่ถูกเน้น5 13" xfId="659"/>
    <cellStyle name="60% - ส่วนที่ถูกเน้น5 14" xfId="660"/>
    <cellStyle name="60% - ส่วนที่ถูกเน้น5 15" xfId="661"/>
    <cellStyle name="60% - ส่วนที่ถูกเน้น5 16" xfId="662"/>
    <cellStyle name="60% - ส่วนที่ถูกเน้น5 17" xfId="663"/>
    <cellStyle name="60% - ส่วนที่ถูกเน้น5 18" xfId="664"/>
    <cellStyle name="60% - ส่วนที่ถูกเน้น5 19" xfId="665"/>
    <cellStyle name="60% - ส่วนที่ถูกเน้น5 2" xfId="666"/>
    <cellStyle name="60% - ส่วนที่ถูกเน้น5 20" xfId="667"/>
    <cellStyle name="60% - ส่วนที่ถูกเน้น5 21" xfId="668"/>
    <cellStyle name="60% - ส่วนที่ถูกเน้น5 22" xfId="669"/>
    <cellStyle name="60% - ส่วนที่ถูกเน้น5 23" xfId="670"/>
    <cellStyle name="60% - ส่วนที่ถูกเน้น5 24" xfId="671"/>
    <cellStyle name="60% - ส่วนที่ถูกเน้น5 25" xfId="672"/>
    <cellStyle name="60% - ส่วนที่ถูกเน้น5 26" xfId="673"/>
    <cellStyle name="60% - ส่วนที่ถูกเน้น5 27" xfId="674"/>
    <cellStyle name="60% - ส่วนที่ถูกเน้น5 28" xfId="675"/>
    <cellStyle name="60% - ส่วนที่ถูกเน้น5 29" xfId="676"/>
    <cellStyle name="60% - ส่วนที่ถูกเน้น5 3" xfId="677"/>
    <cellStyle name="60% - ส่วนที่ถูกเน้น5 30" xfId="678"/>
    <cellStyle name="60% - ส่วนที่ถูกเน้น5 31" xfId="679"/>
    <cellStyle name="60% - ส่วนที่ถูกเน้น5 32" xfId="680"/>
    <cellStyle name="60% - ส่วนที่ถูกเน้น5 33" xfId="681"/>
    <cellStyle name="60% - ส่วนที่ถูกเน้น5 34" xfId="682"/>
    <cellStyle name="60% - ส่วนที่ถูกเน้น5 35" xfId="683"/>
    <cellStyle name="60% - ส่วนที่ถูกเน้น5 36" xfId="684"/>
    <cellStyle name="60% - ส่วนที่ถูกเน้น5 37" xfId="685"/>
    <cellStyle name="60% - ส่วนที่ถูกเน้น5 38" xfId="686"/>
    <cellStyle name="60% - ส่วนที่ถูกเน้น5 39" xfId="687"/>
    <cellStyle name="60% - ส่วนที่ถูกเน้น5 4" xfId="688"/>
    <cellStyle name="60% - ส่วนที่ถูกเน้น5 40" xfId="689"/>
    <cellStyle name="60% - ส่วนที่ถูกเน้น5 5" xfId="690"/>
    <cellStyle name="60% - ส่วนที่ถูกเน้น5 6" xfId="691"/>
    <cellStyle name="60% - ส่วนที่ถูกเน้น5 7" xfId="692"/>
    <cellStyle name="60% - ส่วนที่ถูกเน้น5 8" xfId="693"/>
    <cellStyle name="60% - ส่วนที่ถูกเน้น5 9" xfId="694"/>
    <cellStyle name="60% - ส่วนที่ถูกเน้น6" xfId="695"/>
    <cellStyle name="60% - ส่วนที่ถูกเน้น6 10" xfId="696"/>
    <cellStyle name="60% - ส่วนที่ถูกเน้น6 11" xfId="697"/>
    <cellStyle name="60% - ส่วนที่ถูกเน้น6 12" xfId="698"/>
    <cellStyle name="60% - ส่วนที่ถูกเน้น6 13" xfId="699"/>
    <cellStyle name="60% - ส่วนที่ถูกเน้น6 14" xfId="700"/>
    <cellStyle name="60% - ส่วนที่ถูกเน้น6 15" xfId="701"/>
    <cellStyle name="60% - ส่วนที่ถูกเน้น6 16" xfId="702"/>
    <cellStyle name="60% - ส่วนที่ถูกเน้น6 17" xfId="703"/>
    <cellStyle name="60% - ส่วนที่ถูกเน้น6 18" xfId="704"/>
    <cellStyle name="60% - ส่วนที่ถูกเน้น6 19" xfId="705"/>
    <cellStyle name="60% - ส่วนที่ถูกเน้น6 2" xfId="706"/>
    <cellStyle name="60% - ส่วนที่ถูกเน้น6 20" xfId="707"/>
    <cellStyle name="60% - ส่วนที่ถูกเน้น6 21" xfId="708"/>
    <cellStyle name="60% - ส่วนที่ถูกเน้น6 22" xfId="709"/>
    <cellStyle name="60% - ส่วนที่ถูกเน้น6 23" xfId="710"/>
    <cellStyle name="60% - ส่วนที่ถูกเน้น6 24" xfId="711"/>
    <cellStyle name="60% - ส่วนที่ถูกเน้น6 25" xfId="712"/>
    <cellStyle name="60% - ส่วนที่ถูกเน้น6 26" xfId="713"/>
    <cellStyle name="60% - ส่วนที่ถูกเน้น6 27" xfId="714"/>
    <cellStyle name="60% - ส่วนที่ถูกเน้น6 28" xfId="715"/>
    <cellStyle name="60% - ส่วนที่ถูกเน้น6 29" xfId="716"/>
    <cellStyle name="60% - ส่วนที่ถูกเน้น6 3" xfId="717"/>
    <cellStyle name="60% - ส่วนที่ถูกเน้น6 30" xfId="718"/>
    <cellStyle name="60% - ส่วนที่ถูกเน้น6 31" xfId="719"/>
    <cellStyle name="60% - ส่วนที่ถูกเน้น6 32" xfId="720"/>
    <cellStyle name="60% - ส่วนที่ถูกเน้น6 33" xfId="721"/>
    <cellStyle name="60% - ส่วนที่ถูกเน้น6 34" xfId="722"/>
    <cellStyle name="60% - ส่วนที่ถูกเน้น6 35" xfId="723"/>
    <cellStyle name="60% - ส่วนที่ถูกเน้น6 36" xfId="724"/>
    <cellStyle name="60% - ส่วนที่ถูกเน้น6 37" xfId="725"/>
    <cellStyle name="60% - ส่วนที่ถูกเน้น6 38" xfId="726"/>
    <cellStyle name="60% - ส่วนที่ถูกเน้น6 39" xfId="727"/>
    <cellStyle name="60% - ส่วนที่ถูกเน้น6 4" xfId="728"/>
    <cellStyle name="60% - ส่วนที่ถูกเน้น6 40" xfId="729"/>
    <cellStyle name="60% - ส่วนที่ถูกเน้น6 5" xfId="730"/>
    <cellStyle name="60% - ส่วนที่ถูกเน้น6 6" xfId="731"/>
    <cellStyle name="60% - ส่วนที่ถูกเน้น6 7" xfId="732"/>
    <cellStyle name="60% - ส่วนที่ถูกเน้น6 8" xfId="733"/>
    <cellStyle name="60% - ส่วนที่ถูกเน้น6 9" xfId="734"/>
    <cellStyle name="Comma 2" xfId="735"/>
    <cellStyle name="Normal 2" xfId="736"/>
    <cellStyle name="การคำนวณ" xfId="737"/>
    <cellStyle name="การคำนวณ 10" xfId="738"/>
    <cellStyle name="การคำนวณ 11" xfId="739"/>
    <cellStyle name="การคำนวณ 12" xfId="740"/>
    <cellStyle name="การคำนวณ 13" xfId="741"/>
    <cellStyle name="การคำนวณ 14" xfId="742"/>
    <cellStyle name="การคำนวณ 15" xfId="743"/>
    <cellStyle name="การคำนวณ 16" xfId="744"/>
    <cellStyle name="การคำนวณ 17" xfId="745"/>
    <cellStyle name="การคำนวณ 18" xfId="746"/>
    <cellStyle name="การคำนวณ 19" xfId="747"/>
    <cellStyle name="การคำนวณ 2" xfId="748"/>
    <cellStyle name="การคำนวณ 20" xfId="749"/>
    <cellStyle name="การคำนวณ 21" xfId="750"/>
    <cellStyle name="การคำนวณ 22" xfId="751"/>
    <cellStyle name="การคำนวณ 23" xfId="752"/>
    <cellStyle name="การคำนวณ 24" xfId="753"/>
    <cellStyle name="การคำนวณ 25" xfId="754"/>
    <cellStyle name="การคำนวณ 26" xfId="755"/>
    <cellStyle name="การคำนวณ 27" xfId="756"/>
    <cellStyle name="การคำนวณ 28" xfId="757"/>
    <cellStyle name="การคำนวณ 29" xfId="758"/>
    <cellStyle name="การคำนวณ 3" xfId="759"/>
    <cellStyle name="การคำนวณ 30" xfId="760"/>
    <cellStyle name="การคำนวณ 31" xfId="761"/>
    <cellStyle name="การคำนวณ 32" xfId="762"/>
    <cellStyle name="การคำนวณ 33" xfId="763"/>
    <cellStyle name="การคำนวณ 34" xfId="764"/>
    <cellStyle name="การคำนวณ 35" xfId="765"/>
    <cellStyle name="การคำนวณ 36" xfId="766"/>
    <cellStyle name="การคำนวณ 37" xfId="767"/>
    <cellStyle name="การคำนวณ 38" xfId="768"/>
    <cellStyle name="การคำนวณ 39" xfId="769"/>
    <cellStyle name="การคำนวณ 4" xfId="770"/>
    <cellStyle name="การคำนวณ 40" xfId="771"/>
    <cellStyle name="การคำนวณ 5" xfId="772"/>
    <cellStyle name="การคำนวณ 6" xfId="773"/>
    <cellStyle name="การคำนวณ 7" xfId="774"/>
    <cellStyle name="การคำนวณ 8" xfId="775"/>
    <cellStyle name="การคำนวณ 9" xfId="776"/>
    <cellStyle name="ข้อความเตือน" xfId="777"/>
    <cellStyle name="ข้อความเตือน 10" xfId="778"/>
    <cellStyle name="ข้อความเตือน 11" xfId="779"/>
    <cellStyle name="ข้อความเตือน 12" xfId="780"/>
    <cellStyle name="ข้อความเตือน 13" xfId="781"/>
    <cellStyle name="ข้อความเตือน 14" xfId="782"/>
    <cellStyle name="ข้อความเตือน 15" xfId="783"/>
    <cellStyle name="ข้อความเตือน 16" xfId="784"/>
    <cellStyle name="ข้อความเตือน 17" xfId="785"/>
    <cellStyle name="ข้อความเตือน 18" xfId="786"/>
    <cellStyle name="ข้อความเตือน 19" xfId="787"/>
    <cellStyle name="ข้อความเตือน 2" xfId="788"/>
    <cellStyle name="ข้อความเตือน 20" xfId="789"/>
    <cellStyle name="ข้อความเตือน 21" xfId="790"/>
    <cellStyle name="ข้อความเตือน 22" xfId="791"/>
    <cellStyle name="ข้อความเตือน 23" xfId="792"/>
    <cellStyle name="ข้อความเตือน 24" xfId="793"/>
    <cellStyle name="ข้อความเตือน 25" xfId="794"/>
    <cellStyle name="ข้อความเตือน 26" xfId="795"/>
    <cellStyle name="ข้อความเตือน 27" xfId="796"/>
    <cellStyle name="ข้อความเตือน 28" xfId="797"/>
    <cellStyle name="ข้อความเตือน 29" xfId="798"/>
    <cellStyle name="ข้อความเตือน 3" xfId="799"/>
    <cellStyle name="ข้อความเตือน 30" xfId="800"/>
    <cellStyle name="ข้อความเตือน 31" xfId="801"/>
    <cellStyle name="ข้อความเตือน 32" xfId="802"/>
    <cellStyle name="ข้อความเตือน 33" xfId="803"/>
    <cellStyle name="ข้อความเตือน 34" xfId="804"/>
    <cellStyle name="ข้อความเตือน 35" xfId="805"/>
    <cellStyle name="ข้อความเตือน 36" xfId="806"/>
    <cellStyle name="ข้อความเตือน 37" xfId="807"/>
    <cellStyle name="ข้อความเตือน 38" xfId="808"/>
    <cellStyle name="ข้อความเตือน 39" xfId="809"/>
    <cellStyle name="ข้อความเตือน 4" xfId="810"/>
    <cellStyle name="ข้อความเตือน 40" xfId="811"/>
    <cellStyle name="ข้อความเตือน 5" xfId="812"/>
    <cellStyle name="ข้อความเตือน 6" xfId="813"/>
    <cellStyle name="ข้อความเตือน 7" xfId="814"/>
    <cellStyle name="ข้อความเตือน 8" xfId="815"/>
    <cellStyle name="ข้อความเตือน 9" xfId="816"/>
    <cellStyle name="ข้อความอธิบาย" xfId="817"/>
    <cellStyle name="ข้อความอธิบาย 10" xfId="818"/>
    <cellStyle name="ข้อความอธิบาย 11" xfId="819"/>
    <cellStyle name="ข้อความอธิบาย 12" xfId="820"/>
    <cellStyle name="ข้อความอธิบาย 13" xfId="821"/>
    <cellStyle name="ข้อความอธิบาย 14" xfId="822"/>
    <cellStyle name="ข้อความอธิบาย 15" xfId="823"/>
    <cellStyle name="ข้อความอธิบาย 16" xfId="824"/>
    <cellStyle name="ข้อความอธิบาย 17" xfId="825"/>
    <cellStyle name="ข้อความอธิบาย 18" xfId="826"/>
    <cellStyle name="ข้อความอธิบาย 19" xfId="827"/>
    <cellStyle name="ข้อความอธิบาย 2" xfId="828"/>
    <cellStyle name="ข้อความอธิบาย 20" xfId="829"/>
    <cellStyle name="ข้อความอธิบาย 21" xfId="830"/>
    <cellStyle name="ข้อความอธิบาย 22" xfId="831"/>
    <cellStyle name="ข้อความอธิบาย 23" xfId="832"/>
    <cellStyle name="ข้อความอธิบาย 24" xfId="833"/>
    <cellStyle name="ข้อความอธิบาย 25" xfId="834"/>
    <cellStyle name="ข้อความอธิบาย 26" xfId="835"/>
    <cellStyle name="ข้อความอธิบาย 27" xfId="836"/>
    <cellStyle name="ข้อความอธิบาย 28" xfId="837"/>
    <cellStyle name="ข้อความอธิบาย 29" xfId="838"/>
    <cellStyle name="ข้อความอธิบาย 3" xfId="839"/>
    <cellStyle name="ข้อความอธิบาย 30" xfId="840"/>
    <cellStyle name="ข้อความอธิบาย 31" xfId="841"/>
    <cellStyle name="ข้อความอธิบาย 32" xfId="842"/>
    <cellStyle name="ข้อความอธิบาย 33" xfId="843"/>
    <cellStyle name="ข้อความอธิบาย 34" xfId="844"/>
    <cellStyle name="ข้อความอธิบาย 35" xfId="845"/>
    <cellStyle name="ข้อความอธิบาย 36" xfId="846"/>
    <cellStyle name="ข้อความอธิบาย 37" xfId="847"/>
    <cellStyle name="ข้อความอธิบาย 38" xfId="848"/>
    <cellStyle name="ข้อความอธิบาย 39" xfId="849"/>
    <cellStyle name="ข้อความอธิบาย 4" xfId="850"/>
    <cellStyle name="ข้อความอธิบาย 40" xfId="851"/>
    <cellStyle name="ข้อความอธิบาย 5" xfId="852"/>
    <cellStyle name="ข้อความอธิบาย 6" xfId="853"/>
    <cellStyle name="ข้อความอธิบาย 7" xfId="854"/>
    <cellStyle name="ข้อความอธิบาย 8" xfId="855"/>
    <cellStyle name="ข้อความอธิบาย 9" xfId="856"/>
    <cellStyle name="Comma" xfId="857"/>
    <cellStyle name="Comma [0]" xfId="858"/>
    <cellStyle name="เครื่องหมายจุลภาค 10" xfId="859"/>
    <cellStyle name="เครื่องหมายจุลภาค 11" xfId="860"/>
    <cellStyle name="เครื่องหมายจุลภาค 12" xfId="861"/>
    <cellStyle name="เครื่องหมายจุลภาค 12 2" xfId="862"/>
    <cellStyle name="เครื่องหมายจุลภาค 13" xfId="863"/>
    <cellStyle name="เครื่องหมายจุลภาค 14" xfId="864"/>
    <cellStyle name="เครื่องหมายจุลภาค 15" xfId="865"/>
    <cellStyle name="เครื่องหมายจุลภาค 16" xfId="866"/>
    <cellStyle name="เครื่องหมายจุลภาค 17" xfId="867"/>
    <cellStyle name="เครื่องหมายจุลภาค 18" xfId="868"/>
    <cellStyle name="เครื่องหมายจุลภาค 19" xfId="869"/>
    <cellStyle name="เครื่องหมายจุลภาค 2" xfId="870"/>
    <cellStyle name="เครื่องหมายจุลภาค 2 2" xfId="871"/>
    <cellStyle name="เครื่องหมายจุลภาค 20" xfId="872"/>
    <cellStyle name="เครื่องหมายจุลภาค 21" xfId="873"/>
    <cellStyle name="เครื่องหมายจุลภาค 22" xfId="874"/>
    <cellStyle name="เครื่องหมายจุลภาค 23" xfId="875"/>
    <cellStyle name="เครื่องหมายจุลภาค 24" xfId="876"/>
    <cellStyle name="เครื่องหมายจุลภาค 25" xfId="877"/>
    <cellStyle name="เครื่องหมายจุลภาค 26" xfId="878"/>
    <cellStyle name="เครื่องหมายจุลภาค 27" xfId="879"/>
    <cellStyle name="เครื่องหมายจุลภาค 28" xfId="880"/>
    <cellStyle name="เครื่องหมายจุลภาค 29" xfId="881"/>
    <cellStyle name="เครื่องหมายจุลภาค 3" xfId="882"/>
    <cellStyle name="เครื่องหมายจุลภาค 3 2" xfId="883"/>
    <cellStyle name="เครื่องหมายจุลภาค 3 3" xfId="884"/>
    <cellStyle name="เครื่องหมายจุลภาค 31" xfId="885"/>
    <cellStyle name="เครื่องหมายจุลภาค 32" xfId="886"/>
    <cellStyle name="เครื่องหมายจุลภาค 33" xfId="887"/>
    <cellStyle name="เครื่องหมายจุลภาค 34" xfId="888"/>
    <cellStyle name="เครื่องหมายจุลภาค 35" xfId="889"/>
    <cellStyle name="เครื่องหมายจุลภาค 36" xfId="890"/>
    <cellStyle name="เครื่องหมายจุลภาค 37" xfId="891"/>
    <cellStyle name="เครื่องหมายจุลภาค 38" xfId="892"/>
    <cellStyle name="เครื่องหมายจุลภาค 39" xfId="893"/>
    <cellStyle name="เครื่องหมายจุลภาค 4" xfId="894"/>
    <cellStyle name="เครื่องหมายจุลภาค 40" xfId="895"/>
    <cellStyle name="เครื่องหมายจุลภาค 5" xfId="896"/>
    <cellStyle name="เครื่องหมายจุลภาค 6" xfId="897"/>
    <cellStyle name="เครื่องหมายจุลภาค 7" xfId="898"/>
    <cellStyle name="เครื่องหมายจุลภาค 8" xfId="899"/>
    <cellStyle name="เครื่องหมายจุลภาค 9" xfId="900"/>
    <cellStyle name="Currency" xfId="901"/>
    <cellStyle name="Currency [0]" xfId="902"/>
    <cellStyle name="ชื่อเรื่อง" xfId="903"/>
    <cellStyle name="ชื่อเรื่อง 10" xfId="904"/>
    <cellStyle name="ชื่อเรื่อง 11" xfId="905"/>
    <cellStyle name="ชื่อเรื่อง 12" xfId="906"/>
    <cellStyle name="ชื่อเรื่อง 13" xfId="907"/>
    <cellStyle name="ชื่อเรื่อง 14" xfId="908"/>
    <cellStyle name="ชื่อเรื่อง 15" xfId="909"/>
    <cellStyle name="ชื่อเรื่อง 16" xfId="910"/>
    <cellStyle name="ชื่อเรื่อง 17" xfId="911"/>
    <cellStyle name="ชื่อเรื่อง 18" xfId="912"/>
    <cellStyle name="ชื่อเรื่อง 19" xfId="913"/>
    <cellStyle name="ชื่อเรื่อง 2" xfId="914"/>
    <cellStyle name="ชื่อเรื่อง 20" xfId="915"/>
    <cellStyle name="ชื่อเรื่อง 21" xfId="916"/>
    <cellStyle name="ชื่อเรื่อง 22" xfId="917"/>
    <cellStyle name="ชื่อเรื่อง 23" xfId="918"/>
    <cellStyle name="ชื่อเรื่อง 24" xfId="919"/>
    <cellStyle name="ชื่อเรื่อง 25" xfId="920"/>
    <cellStyle name="ชื่อเรื่อง 26" xfId="921"/>
    <cellStyle name="ชื่อเรื่อง 27" xfId="922"/>
    <cellStyle name="ชื่อเรื่อง 28" xfId="923"/>
    <cellStyle name="ชื่อเรื่อง 29" xfId="924"/>
    <cellStyle name="ชื่อเรื่อง 3" xfId="925"/>
    <cellStyle name="ชื่อเรื่อง 30" xfId="926"/>
    <cellStyle name="ชื่อเรื่อง 31" xfId="927"/>
    <cellStyle name="ชื่อเรื่อง 32" xfId="928"/>
    <cellStyle name="ชื่อเรื่อง 33" xfId="929"/>
    <cellStyle name="ชื่อเรื่อง 34" xfId="930"/>
    <cellStyle name="ชื่อเรื่อง 35" xfId="931"/>
    <cellStyle name="ชื่อเรื่อง 36" xfId="932"/>
    <cellStyle name="ชื่อเรื่อง 37" xfId="933"/>
    <cellStyle name="ชื่อเรื่อง 38" xfId="934"/>
    <cellStyle name="ชื่อเรื่อง 39" xfId="935"/>
    <cellStyle name="ชื่อเรื่อง 4" xfId="936"/>
    <cellStyle name="ชื่อเรื่อง 40" xfId="937"/>
    <cellStyle name="ชื่อเรื่อง 5" xfId="938"/>
    <cellStyle name="ชื่อเรื่อง 6" xfId="939"/>
    <cellStyle name="ชื่อเรื่อง 7" xfId="940"/>
    <cellStyle name="ชื่อเรื่อง 8" xfId="941"/>
    <cellStyle name="ชื่อเรื่อง 9" xfId="942"/>
    <cellStyle name="เซลล์ตรวจสอบ" xfId="943"/>
    <cellStyle name="เซลล์ตรวจสอบ 10" xfId="944"/>
    <cellStyle name="เซลล์ตรวจสอบ 11" xfId="945"/>
    <cellStyle name="เซลล์ตรวจสอบ 12" xfId="946"/>
    <cellStyle name="เซลล์ตรวจสอบ 13" xfId="947"/>
    <cellStyle name="เซลล์ตรวจสอบ 14" xfId="948"/>
    <cellStyle name="เซลล์ตรวจสอบ 15" xfId="949"/>
    <cellStyle name="เซลล์ตรวจสอบ 16" xfId="950"/>
    <cellStyle name="เซลล์ตรวจสอบ 17" xfId="951"/>
    <cellStyle name="เซลล์ตรวจสอบ 18" xfId="952"/>
    <cellStyle name="เซลล์ตรวจสอบ 19" xfId="953"/>
    <cellStyle name="เซลล์ตรวจสอบ 2" xfId="954"/>
    <cellStyle name="เซลล์ตรวจสอบ 20" xfId="955"/>
    <cellStyle name="เซลล์ตรวจสอบ 21" xfId="956"/>
    <cellStyle name="เซลล์ตรวจสอบ 22" xfId="957"/>
    <cellStyle name="เซลล์ตรวจสอบ 23" xfId="958"/>
    <cellStyle name="เซลล์ตรวจสอบ 24" xfId="959"/>
    <cellStyle name="เซลล์ตรวจสอบ 25" xfId="960"/>
    <cellStyle name="เซลล์ตรวจสอบ 26" xfId="961"/>
    <cellStyle name="เซลล์ตรวจสอบ 27" xfId="962"/>
    <cellStyle name="เซลล์ตรวจสอบ 28" xfId="963"/>
    <cellStyle name="เซลล์ตรวจสอบ 29" xfId="964"/>
    <cellStyle name="เซลล์ตรวจสอบ 3" xfId="965"/>
    <cellStyle name="เซลล์ตรวจสอบ 30" xfId="966"/>
    <cellStyle name="เซลล์ตรวจสอบ 31" xfId="967"/>
    <cellStyle name="เซลล์ตรวจสอบ 32" xfId="968"/>
    <cellStyle name="เซลล์ตรวจสอบ 33" xfId="969"/>
    <cellStyle name="เซลล์ตรวจสอบ 34" xfId="970"/>
    <cellStyle name="เซลล์ตรวจสอบ 35" xfId="971"/>
    <cellStyle name="เซลล์ตรวจสอบ 36" xfId="972"/>
    <cellStyle name="เซลล์ตรวจสอบ 37" xfId="973"/>
    <cellStyle name="เซลล์ตรวจสอบ 38" xfId="974"/>
    <cellStyle name="เซลล์ตรวจสอบ 39" xfId="975"/>
    <cellStyle name="เซลล์ตรวจสอบ 4" xfId="976"/>
    <cellStyle name="เซลล์ตรวจสอบ 40" xfId="977"/>
    <cellStyle name="เซลล์ตรวจสอบ 5" xfId="978"/>
    <cellStyle name="เซลล์ตรวจสอบ 6" xfId="979"/>
    <cellStyle name="เซลล์ตรวจสอบ 7" xfId="980"/>
    <cellStyle name="เซลล์ตรวจสอบ 8" xfId="981"/>
    <cellStyle name="เซลล์ตรวจสอบ 9" xfId="982"/>
    <cellStyle name="เซลล์ที่มีการเชื่อมโยง 10" xfId="983"/>
    <cellStyle name="เซลล์ที่มีการเชื่อมโยง 11" xfId="984"/>
    <cellStyle name="เซลล์ที่มีการเชื่อมโยง 12" xfId="985"/>
    <cellStyle name="เซลล์ที่มีการเชื่อมโยง 13" xfId="986"/>
    <cellStyle name="เซลล์ที่มีการเชื่อมโยง 14" xfId="987"/>
    <cellStyle name="เซลล์ที่มีการเชื่อมโยง 15" xfId="988"/>
    <cellStyle name="เซลล์ที่มีการเชื่อมโยง 16" xfId="989"/>
    <cellStyle name="เซลล์ที่มีการเชื่อมโยง 17" xfId="990"/>
    <cellStyle name="เซลล์ที่มีการเชื่อมโยง 18" xfId="991"/>
    <cellStyle name="เซลล์ที่มีการเชื่อมโยง 19" xfId="992"/>
    <cellStyle name="เซลล์ที่มีการเชื่อมโยง 2" xfId="993"/>
    <cellStyle name="เซลล์ที่มีการเชื่อมโยง 20" xfId="994"/>
    <cellStyle name="เซลล์ที่มีการเชื่อมโยง 21" xfId="995"/>
    <cellStyle name="เซลล์ที่มีการเชื่อมโยง 22" xfId="996"/>
    <cellStyle name="เซลล์ที่มีการเชื่อมโยง 23" xfId="997"/>
    <cellStyle name="เซลล์ที่มีการเชื่อมโยง 24" xfId="998"/>
    <cellStyle name="เซลล์ที่มีการเชื่อมโยง 25" xfId="999"/>
    <cellStyle name="เซลล์ที่มีการเชื่อมโยง 26" xfId="1000"/>
    <cellStyle name="เซลล์ที่มีการเชื่อมโยง 27" xfId="1001"/>
    <cellStyle name="เซลล์ที่มีการเชื่อมโยง 28" xfId="1002"/>
    <cellStyle name="เซลล์ที่มีการเชื่อมโยง 29" xfId="1003"/>
    <cellStyle name="เซลล์ที่มีการเชื่อมโยง 3" xfId="1004"/>
    <cellStyle name="เซลล์ที่มีการเชื่อมโยง 30" xfId="1005"/>
    <cellStyle name="เซลล์ที่มีการเชื่อมโยง 31" xfId="1006"/>
    <cellStyle name="เซลล์ที่มีการเชื่อมโยง 32" xfId="1007"/>
    <cellStyle name="เซลล์ที่มีการเชื่อมโยง 33" xfId="1008"/>
    <cellStyle name="เซลล์ที่มีการเชื่อมโยง 34" xfId="1009"/>
    <cellStyle name="เซลล์ที่มีการเชื่อมโยง 35" xfId="1010"/>
    <cellStyle name="เซลล์ที่มีการเชื่อมโยง 36" xfId="1011"/>
    <cellStyle name="เซลล์ที่มีการเชื่อมโยง 37" xfId="1012"/>
    <cellStyle name="เซลล์ที่มีการเชื่อมโยง 38" xfId="1013"/>
    <cellStyle name="เซลล์ที่มีการเชื่อมโยง 39" xfId="1014"/>
    <cellStyle name="เซลล์ที่มีการเชื่อมโยง 4" xfId="1015"/>
    <cellStyle name="เซลล์ที่มีการเชื่อมโยง 40" xfId="1016"/>
    <cellStyle name="เซลล์ที่มีการเชื่อมโยง 5" xfId="1017"/>
    <cellStyle name="เซลล์ที่มีการเชื่อมโยง 6" xfId="1018"/>
    <cellStyle name="เซลล์ที่มีการเชื่อมโยง 7" xfId="1019"/>
    <cellStyle name="เซลล์ที่มีการเชื่อมโยง 8" xfId="1020"/>
    <cellStyle name="เซลล์ที่มีการเชื่อมโยง 9" xfId="1021"/>
    <cellStyle name="เซลล์ที่มีลิงก์" xfId="1022"/>
    <cellStyle name="ดี" xfId="1023"/>
    <cellStyle name="ดี 10" xfId="1024"/>
    <cellStyle name="ดี 11" xfId="1025"/>
    <cellStyle name="ดี 12" xfId="1026"/>
    <cellStyle name="ดี 13" xfId="1027"/>
    <cellStyle name="ดี 14" xfId="1028"/>
    <cellStyle name="ดี 15" xfId="1029"/>
    <cellStyle name="ดี 16" xfId="1030"/>
    <cellStyle name="ดี 17" xfId="1031"/>
    <cellStyle name="ดี 18" xfId="1032"/>
    <cellStyle name="ดี 19" xfId="1033"/>
    <cellStyle name="ดี 2" xfId="1034"/>
    <cellStyle name="ดี 20" xfId="1035"/>
    <cellStyle name="ดี 21" xfId="1036"/>
    <cellStyle name="ดี 22" xfId="1037"/>
    <cellStyle name="ดี 23" xfId="1038"/>
    <cellStyle name="ดี 24" xfId="1039"/>
    <cellStyle name="ดี 25" xfId="1040"/>
    <cellStyle name="ดี 26" xfId="1041"/>
    <cellStyle name="ดี 27" xfId="1042"/>
    <cellStyle name="ดี 28" xfId="1043"/>
    <cellStyle name="ดี 29" xfId="1044"/>
    <cellStyle name="ดี 3" xfId="1045"/>
    <cellStyle name="ดี 30" xfId="1046"/>
    <cellStyle name="ดี 31" xfId="1047"/>
    <cellStyle name="ดี 32" xfId="1048"/>
    <cellStyle name="ดี 33" xfId="1049"/>
    <cellStyle name="ดี 34" xfId="1050"/>
    <cellStyle name="ดี 35" xfId="1051"/>
    <cellStyle name="ดี 36" xfId="1052"/>
    <cellStyle name="ดี 37" xfId="1053"/>
    <cellStyle name="ดี 38" xfId="1054"/>
    <cellStyle name="ดี 39" xfId="1055"/>
    <cellStyle name="ดี 4" xfId="1056"/>
    <cellStyle name="ดี 40" xfId="1057"/>
    <cellStyle name="ดี 5" xfId="1058"/>
    <cellStyle name="ดี 6" xfId="1059"/>
    <cellStyle name="ดี 7" xfId="1060"/>
    <cellStyle name="ดี 8" xfId="1061"/>
    <cellStyle name="ดี 9" xfId="1062"/>
    <cellStyle name="ปกติ 2" xfId="1063"/>
    <cellStyle name="ปกติ 2 2" xfId="1064"/>
    <cellStyle name="ปกติ 2 2 2" xfId="1065"/>
    <cellStyle name="ปกติ 2 3" xfId="1066"/>
    <cellStyle name="ปกติ 2 4" xfId="1067"/>
    <cellStyle name="ปกติ 20" xfId="1068"/>
    <cellStyle name="ปกติ 3" xfId="1069"/>
    <cellStyle name="ปกติ 4" xfId="1070"/>
    <cellStyle name="ปกติ 5" xfId="1071"/>
    <cellStyle name="ปกติ_(ตย.ปิดงบ)งบปิดบัญชี  งบรายรับ-รายจ่าย2" xfId="1072"/>
    <cellStyle name="ปกติ_งบกระทบยอดเงินฝาก.53" xfId="1073"/>
    <cellStyle name="ปกติ_งบการเงิน53" xfId="1074"/>
    <cellStyle name="ปกติ_งบการเงิน53 2" xfId="1075"/>
    <cellStyle name="ป้อนค่า" xfId="1076"/>
    <cellStyle name="ป้อนค่า 10" xfId="1077"/>
    <cellStyle name="ป้อนค่า 11" xfId="1078"/>
    <cellStyle name="ป้อนค่า 12" xfId="1079"/>
    <cellStyle name="ป้อนค่า 13" xfId="1080"/>
    <cellStyle name="ป้อนค่า 14" xfId="1081"/>
    <cellStyle name="ป้อนค่า 15" xfId="1082"/>
    <cellStyle name="ป้อนค่า 16" xfId="1083"/>
    <cellStyle name="ป้อนค่า 17" xfId="1084"/>
    <cellStyle name="ป้อนค่า 18" xfId="1085"/>
    <cellStyle name="ป้อนค่า 19" xfId="1086"/>
    <cellStyle name="ป้อนค่า 2" xfId="1087"/>
    <cellStyle name="ป้อนค่า 20" xfId="1088"/>
    <cellStyle name="ป้อนค่า 21" xfId="1089"/>
    <cellStyle name="ป้อนค่า 22" xfId="1090"/>
    <cellStyle name="ป้อนค่า 23" xfId="1091"/>
    <cellStyle name="ป้อนค่า 24" xfId="1092"/>
    <cellStyle name="ป้อนค่า 25" xfId="1093"/>
    <cellStyle name="ป้อนค่า 26" xfId="1094"/>
    <cellStyle name="ป้อนค่า 27" xfId="1095"/>
    <cellStyle name="ป้อนค่า 28" xfId="1096"/>
    <cellStyle name="ป้อนค่า 29" xfId="1097"/>
    <cellStyle name="ป้อนค่า 3" xfId="1098"/>
    <cellStyle name="ป้อนค่า 30" xfId="1099"/>
    <cellStyle name="ป้อนค่า 31" xfId="1100"/>
    <cellStyle name="ป้อนค่า 32" xfId="1101"/>
    <cellStyle name="ป้อนค่า 33" xfId="1102"/>
    <cellStyle name="ป้อนค่า 34" xfId="1103"/>
    <cellStyle name="ป้อนค่า 35" xfId="1104"/>
    <cellStyle name="ป้อนค่า 36" xfId="1105"/>
    <cellStyle name="ป้อนค่า 37" xfId="1106"/>
    <cellStyle name="ป้อนค่า 38" xfId="1107"/>
    <cellStyle name="ป้อนค่า 39" xfId="1108"/>
    <cellStyle name="ป้อนค่า 4" xfId="1109"/>
    <cellStyle name="ป้อนค่า 40" xfId="1110"/>
    <cellStyle name="ป้อนค่า 5" xfId="1111"/>
    <cellStyle name="ป้อนค่า 6" xfId="1112"/>
    <cellStyle name="ป้อนค่า 7" xfId="1113"/>
    <cellStyle name="ป้อนค่า 8" xfId="1114"/>
    <cellStyle name="ป้อนค่า 9" xfId="1115"/>
    <cellStyle name="ปานกลาง" xfId="1116"/>
    <cellStyle name="ปานกลาง 10" xfId="1117"/>
    <cellStyle name="ปานกลาง 11" xfId="1118"/>
    <cellStyle name="ปานกลาง 12" xfId="1119"/>
    <cellStyle name="ปานกลาง 13" xfId="1120"/>
    <cellStyle name="ปานกลาง 14" xfId="1121"/>
    <cellStyle name="ปานกลาง 15" xfId="1122"/>
    <cellStyle name="ปานกลาง 16" xfId="1123"/>
    <cellStyle name="ปานกลาง 17" xfId="1124"/>
    <cellStyle name="ปานกลาง 18" xfId="1125"/>
    <cellStyle name="ปานกลาง 19" xfId="1126"/>
    <cellStyle name="ปานกลาง 2" xfId="1127"/>
    <cellStyle name="ปานกลาง 20" xfId="1128"/>
    <cellStyle name="ปานกลาง 21" xfId="1129"/>
    <cellStyle name="ปานกลาง 22" xfId="1130"/>
    <cellStyle name="ปานกลาง 23" xfId="1131"/>
    <cellStyle name="ปานกลาง 24" xfId="1132"/>
    <cellStyle name="ปานกลาง 25" xfId="1133"/>
    <cellStyle name="ปานกลาง 26" xfId="1134"/>
    <cellStyle name="ปานกลาง 27" xfId="1135"/>
    <cellStyle name="ปานกลาง 28" xfId="1136"/>
    <cellStyle name="ปานกลาง 29" xfId="1137"/>
    <cellStyle name="ปานกลาง 3" xfId="1138"/>
    <cellStyle name="ปานกลาง 30" xfId="1139"/>
    <cellStyle name="ปานกลาง 31" xfId="1140"/>
    <cellStyle name="ปานกลาง 32" xfId="1141"/>
    <cellStyle name="ปานกลาง 33" xfId="1142"/>
    <cellStyle name="ปานกลาง 34" xfId="1143"/>
    <cellStyle name="ปานกลาง 35" xfId="1144"/>
    <cellStyle name="ปานกลาง 36" xfId="1145"/>
    <cellStyle name="ปานกลาง 37" xfId="1146"/>
    <cellStyle name="ปานกลาง 38" xfId="1147"/>
    <cellStyle name="ปานกลาง 39" xfId="1148"/>
    <cellStyle name="ปานกลาง 4" xfId="1149"/>
    <cellStyle name="ปานกลาง 40" xfId="1150"/>
    <cellStyle name="ปานกลาง 5" xfId="1151"/>
    <cellStyle name="ปานกลาง 6" xfId="1152"/>
    <cellStyle name="ปานกลาง 7" xfId="1153"/>
    <cellStyle name="ปานกลาง 8" xfId="1154"/>
    <cellStyle name="ปานกลาง 9" xfId="1155"/>
    <cellStyle name="Percent" xfId="1156"/>
    <cellStyle name="ผลรวม" xfId="1157"/>
    <cellStyle name="ผลรวม 10" xfId="1158"/>
    <cellStyle name="ผลรวม 11" xfId="1159"/>
    <cellStyle name="ผลรวม 12" xfId="1160"/>
    <cellStyle name="ผลรวม 13" xfId="1161"/>
    <cellStyle name="ผลรวม 14" xfId="1162"/>
    <cellStyle name="ผลรวม 15" xfId="1163"/>
    <cellStyle name="ผลรวม 16" xfId="1164"/>
    <cellStyle name="ผลรวม 17" xfId="1165"/>
    <cellStyle name="ผลรวม 18" xfId="1166"/>
    <cellStyle name="ผลรวม 19" xfId="1167"/>
    <cellStyle name="ผลรวม 2" xfId="1168"/>
    <cellStyle name="ผลรวม 20" xfId="1169"/>
    <cellStyle name="ผลรวม 21" xfId="1170"/>
    <cellStyle name="ผลรวม 22" xfId="1171"/>
    <cellStyle name="ผลรวม 23" xfId="1172"/>
    <cellStyle name="ผลรวม 24" xfId="1173"/>
    <cellStyle name="ผลรวม 25" xfId="1174"/>
    <cellStyle name="ผลรวม 26" xfId="1175"/>
    <cellStyle name="ผลรวม 27" xfId="1176"/>
    <cellStyle name="ผลรวม 28" xfId="1177"/>
    <cellStyle name="ผลรวม 29" xfId="1178"/>
    <cellStyle name="ผลรวม 3" xfId="1179"/>
    <cellStyle name="ผลรวม 30" xfId="1180"/>
    <cellStyle name="ผลรวม 31" xfId="1181"/>
    <cellStyle name="ผลรวม 32" xfId="1182"/>
    <cellStyle name="ผลรวม 33" xfId="1183"/>
    <cellStyle name="ผลรวม 34" xfId="1184"/>
    <cellStyle name="ผลรวม 35" xfId="1185"/>
    <cellStyle name="ผลรวม 36" xfId="1186"/>
    <cellStyle name="ผลรวม 37" xfId="1187"/>
    <cellStyle name="ผลรวม 38" xfId="1188"/>
    <cellStyle name="ผลรวม 39" xfId="1189"/>
    <cellStyle name="ผลรวม 4" xfId="1190"/>
    <cellStyle name="ผลรวม 40" xfId="1191"/>
    <cellStyle name="ผลรวม 5" xfId="1192"/>
    <cellStyle name="ผลรวม 6" xfId="1193"/>
    <cellStyle name="ผลรวม 7" xfId="1194"/>
    <cellStyle name="ผลรวม 8" xfId="1195"/>
    <cellStyle name="ผลรวม 9" xfId="1196"/>
    <cellStyle name="แย่" xfId="1197"/>
    <cellStyle name="แย่ 10" xfId="1198"/>
    <cellStyle name="แย่ 11" xfId="1199"/>
    <cellStyle name="แย่ 12" xfId="1200"/>
    <cellStyle name="แย่ 13" xfId="1201"/>
    <cellStyle name="แย่ 14" xfId="1202"/>
    <cellStyle name="แย่ 15" xfId="1203"/>
    <cellStyle name="แย่ 16" xfId="1204"/>
    <cellStyle name="แย่ 17" xfId="1205"/>
    <cellStyle name="แย่ 18" xfId="1206"/>
    <cellStyle name="แย่ 19" xfId="1207"/>
    <cellStyle name="แย่ 2" xfId="1208"/>
    <cellStyle name="แย่ 20" xfId="1209"/>
    <cellStyle name="แย่ 21" xfId="1210"/>
    <cellStyle name="แย่ 22" xfId="1211"/>
    <cellStyle name="แย่ 23" xfId="1212"/>
    <cellStyle name="แย่ 24" xfId="1213"/>
    <cellStyle name="แย่ 25" xfId="1214"/>
    <cellStyle name="แย่ 26" xfId="1215"/>
    <cellStyle name="แย่ 27" xfId="1216"/>
    <cellStyle name="แย่ 28" xfId="1217"/>
    <cellStyle name="แย่ 29" xfId="1218"/>
    <cellStyle name="แย่ 3" xfId="1219"/>
    <cellStyle name="แย่ 30" xfId="1220"/>
    <cellStyle name="แย่ 31" xfId="1221"/>
    <cellStyle name="แย่ 32" xfId="1222"/>
    <cellStyle name="แย่ 33" xfId="1223"/>
    <cellStyle name="แย่ 34" xfId="1224"/>
    <cellStyle name="แย่ 35" xfId="1225"/>
    <cellStyle name="แย่ 36" xfId="1226"/>
    <cellStyle name="แย่ 37" xfId="1227"/>
    <cellStyle name="แย่ 38" xfId="1228"/>
    <cellStyle name="แย่ 39" xfId="1229"/>
    <cellStyle name="แย่ 4" xfId="1230"/>
    <cellStyle name="แย่ 40" xfId="1231"/>
    <cellStyle name="แย่ 5" xfId="1232"/>
    <cellStyle name="แย่ 6" xfId="1233"/>
    <cellStyle name="แย่ 7" xfId="1234"/>
    <cellStyle name="แย่ 8" xfId="1235"/>
    <cellStyle name="แย่ 9" xfId="1236"/>
    <cellStyle name="ส่วนที่ถูกเน้น1" xfId="1237"/>
    <cellStyle name="ส่วนที่ถูกเน้น1 10" xfId="1238"/>
    <cellStyle name="ส่วนที่ถูกเน้น1 11" xfId="1239"/>
    <cellStyle name="ส่วนที่ถูกเน้น1 12" xfId="1240"/>
    <cellStyle name="ส่วนที่ถูกเน้น1 13" xfId="1241"/>
    <cellStyle name="ส่วนที่ถูกเน้น1 14" xfId="1242"/>
    <cellStyle name="ส่วนที่ถูกเน้น1 15" xfId="1243"/>
    <cellStyle name="ส่วนที่ถูกเน้น1 16" xfId="1244"/>
    <cellStyle name="ส่วนที่ถูกเน้น1 17" xfId="1245"/>
    <cellStyle name="ส่วนที่ถูกเน้น1 18" xfId="1246"/>
    <cellStyle name="ส่วนที่ถูกเน้น1 19" xfId="1247"/>
    <cellStyle name="ส่วนที่ถูกเน้น1 2" xfId="1248"/>
    <cellStyle name="ส่วนที่ถูกเน้น1 20" xfId="1249"/>
    <cellStyle name="ส่วนที่ถูกเน้น1 21" xfId="1250"/>
    <cellStyle name="ส่วนที่ถูกเน้น1 22" xfId="1251"/>
    <cellStyle name="ส่วนที่ถูกเน้น1 23" xfId="1252"/>
    <cellStyle name="ส่วนที่ถูกเน้น1 24" xfId="1253"/>
    <cellStyle name="ส่วนที่ถูกเน้น1 25" xfId="1254"/>
    <cellStyle name="ส่วนที่ถูกเน้น1 26" xfId="1255"/>
    <cellStyle name="ส่วนที่ถูกเน้น1 27" xfId="1256"/>
    <cellStyle name="ส่วนที่ถูกเน้น1 28" xfId="1257"/>
    <cellStyle name="ส่วนที่ถูกเน้น1 29" xfId="1258"/>
    <cellStyle name="ส่วนที่ถูกเน้น1 3" xfId="1259"/>
    <cellStyle name="ส่วนที่ถูกเน้น1 30" xfId="1260"/>
    <cellStyle name="ส่วนที่ถูกเน้น1 31" xfId="1261"/>
    <cellStyle name="ส่วนที่ถูกเน้น1 32" xfId="1262"/>
    <cellStyle name="ส่วนที่ถูกเน้น1 33" xfId="1263"/>
    <cellStyle name="ส่วนที่ถูกเน้น1 34" xfId="1264"/>
    <cellStyle name="ส่วนที่ถูกเน้น1 35" xfId="1265"/>
    <cellStyle name="ส่วนที่ถูกเน้น1 36" xfId="1266"/>
    <cellStyle name="ส่วนที่ถูกเน้น1 37" xfId="1267"/>
    <cellStyle name="ส่วนที่ถูกเน้น1 38" xfId="1268"/>
    <cellStyle name="ส่วนที่ถูกเน้น1 39" xfId="1269"/>
    <cellStyle name="ส่วนที่ถูกเน้น1 4" xfId="1270"/>
    <cellStyle name="ส่วนที่ถูกเน้น1 40" xfId="1271"/>
    <cellStyle name="ส่วนที่ถูกเน้น1 5" xfId="1272"/>
    <cellStyle name="ส่วนที่ถูกเน้น1 6" xfId="1273"/>
    <cellStyle name="ส่วนที่ถูกเน้น1 7" xfId="1274"/>
    <cellStyle name="ส่วนที่ถูกเน้น1 8" xfId="1275"/>
    <cellStyle name="ส่วนที่ถูกเน้น1 9" xfId="1276"/>
    <cellStyle name="ส่วนที่ถูกเน้น2" xfId="1277"/>
    <cellStyle name="ส่วนที่ถูกเน้น2 10" xfId="1278"/>
    <cellStyle name="ส่วนที่ถูกเน้น2 11" xfId="1279"/>
    <cellStyle name="ส่วนที่ถูกเน้น2 12" xfId="1280"/>
    <cellStyle name="ส่วนที่ถูกเน้น2 13" xfId="1281"/>
    <cellStyle name="ส่วนที่ถูกเน้น2 14" xfId="1282"/>
    <cellStyle name="ส่วนที่ถูกเน้น2 15" xfId="1283"/>
    <cellStyle name="ส่วนที่ถูกเน้น2 16" xfId="1284"/>
    <cellStyle name="ส่วนที่ถูกเน้น2 17" xfId="1285"/>
    <cellStyle name="ส่วนที่ถูกเน้น2 18" xfId="1286"/>
    <cellStyle name="ส่วนที่ถูกเน้น2 19" xfId="1287"/>
    <cellStyle name="ส่วนที่ถูกเน้น2 2" xfId="1288"/>
    <cellStyle name="ส่วนที่ถูกเน้น2 20" xfId="1289"/>
    <cellStyle name="ส่วนที่ถูกเน้น2 21" xfId="1290"/>
    <cellStyle name="ส่วนที่ถูกเน้น2 22" xfId="1291"/>
    <cellStyle name="ส่วนที่ถูกเน้น2 23" xfId="1292"/>
    <cellStyle name="ส่วนที่ถูกเน้น2 24" xfId="1293"/>
    <cellStyle name="ส่วนที่ถูกเน้น2 25" xfId="1294"/>
    <cellStyle name="ส่วนที่ถูกเน้น2 26" xfId="1295"/>
    <cellStyle name="ส่วนที่ถูกเน้น2 27" xfId="1296"/>
    <cellStyle name="ส่วนที่ถูกเน้น2 28" xfId="1297"/>
    <cellStyle name="ส่วนที่ถูกเน้น2 29" xfId="1298"/>
    <cellStyle name="ส่วนที่ถูกเน้น2 3" xfId="1299"/>
    <cellStyle name="ส่วนที่ถูกเน้น2 30" xfId="1300"/>
    <cellStyle name="ส่วนที่ถูกเน้น2 31" xfId="1301"/>
    <cellStyle name="ส่วนที่ถูกเน้น2 32" xfId="1302"/>
    <cellStyle name="ส่วนที่ถูกเน้น2 33" xfId="1303"/>
    <cellStyle name="ส่วนที่ถูกเน้น2 34" xfId="1304"/>
    <cellStyle name="ส่วนที่ถูกเน้น2 35" xfId="1305"/>
    <cellStyle name="ส่วนที่ถูกเน้น2 36" xfId="1306"/>
    <cellStyle name="ส่วนที่ถูกเน้น2 37" xfId="1307"/>
    <cellStyle name="ส่วนที่ถูกเน้น2 38" xfId="1308"/>
    <cellStyle name="ส่วนที่ถูกเน้น2 39" xfId="1309"/>
    <cellStyle name="ส่วนที่ถูกเน้น2 4" xfId="1310"/>
    <cellStyle name="ส่วนที่ถูกเน้น2 40" xfId="1311"/>
    <cellStyle name="ส่วนที่ถูกเน้น2 5" xfId="1312"/>
    <cellStyle name="ส่วนที่ถูกเน้น2 6" xfId="1313"/>
    <cellStyle name="ส่วนที่ถูกเน้น2 7" xfId="1314"/>
    <cellStyle name="ส่วนที่ถูกเน้น2 8" xfId="1315"/>
    <cellStyle name="ส่วนที่ถูกเน้น2 9" xfId="1316"/>
    <cellStyle name="ส่วนที่ถูกเน้น3" xfId="1317"/>
    <cellStyle name="ส่วนที่ถูกเน้น3 10" xfId="1318"/>
    <cellStyle name="ส่วนที่ถูกเน้น3 11" xfId="1319"/>
    <cellStyle name="ส่วนที่ถูกเน้น3 12" xfId="1320"/>
    <cellStyle name="ส่วนที่ถูกเน้น3 13" xfId="1321"/>
    <cellStyle name="ส่วนที่ถูกเน้น3 14" xfId="1322"/>
    <cellStyle name="ส่วนที่ถูกเน้น3 15" xfId="1323"/>
    <cellStyle name="ส่วนที่ถูกเน้น3 16" xfId="1324"/>
    <cellStyle name="ส่วนที่ถูกเน้น3 17" xfId="1325"/>
    <cellStyle name="ส่วนที่ถูกเน้น3 18" xfId="1326"/>
    <cellStyle name="ส่วนที่ถูกเน้น3 19" xfId="1327"/>
    <cellStyle name="ส่วนที่ถูกเน้น3 2" xfId="1328"/>
    <cellStyle name="ส่วนที่ถูกเน้น3 20" xfId="1329"/>
    <cellStyle name="ส่วนที่ถูกเน้น3 21" xfId="1330"/>
    <cellStyle name="ส่วนที่ถูกเน้น3 22" xfId="1331"/>
    <cellStyle name="ส่วนที่ถูกเน้น3 23" xfId="1332"/>
    <cellStyle name="ส่วนที่ถูกเน้น3 24" xfId="1333"/>
    <cellStyle name="ส่วนที่ถูกเน้น3 25" xfId="1334"/>
    <cellStyle name="ส่วนที่ถูกเน้น3 26" xfId="1335"/>
    <cellStyle name="ส่วนที่ถูกเน้น3 27" xfId="1336"/>
    <cellStyle name="ส่วนที่ถูกเน้น3 28" xfId="1337"/>
    <cellStyle name="ส่วนที่ถูกเน้น3 29" xfId="1338"/>
    <cellStyle name="ส่วนที่ถูกเน้น3 3" xfId="1339"/>
    <cellStyle name="ส่วนที่ถูกเน้น3 30" xfId="1340"/>
    <cellStyle name="ส่วนที่ถูกเน้น3 31" xfId="1341"/>
    <cellStyle name="ส่วนที่ถูกเน้น3 32" xfId="1342"/>
    <cellStyle name="ส่วนที่ถูกเน้น3 33" xfId="1343"/>
    <cellStyle name="ส่วนที่ถูกเน้น3 34" xfId="1344"/>
    <cellStyle name="ส่วนที่ถูกเน้น3 35" xfId="1345"/>
    <cellStyle name="ส่วนที่ถูกเน้น3 36" xfId="1346"/>
    <cellStyle name="ส่วนที่ถูกเน้น3 37" xfId="1347"/>
    <cellStyle name="ส่วนที่ถูกเน้น3 38" xfId="1348"/>
    <cellStyle name="ส่วนที่ถูกเน้น3 39" xfId="1349"/>
    <cellStyle name="ส่วนที่ถูกเน้น3 4" xfId="1350"/>
    <cellStyle name="ส่วนที่ถูกเน้น3 40" xfId="1351"/>
    <cellStyle name="ส่วนที่ถูกเน้น3 5" xfId="1352"/>
    <cellStyle name="ส่วนที่ถูกเน้น3 6" xfId="1353"/>
    <cellStyle name="ส่วนที่ถูกเน้น3 7" xfId="1354"/>
    <cellStyle name="ส่วนที่ถูกเน้น3 8" xfId="1355"/>
    <cellStyle name="ส่วนที่ถูกเน้น3 9" xfId="1356"/>
    <cellStyle name="ส่วนที่ถูกเน้น4" xfId="1357"/>
    <cellStyle name="ส่วนที่ถูกเน้น4 10" xfId="1358"/>
    <cellStyle name="ส่วนที่ถูกเน้น4 11" xfId="1359"/>
    <cellStyle name="ส่วนที่ถูกเน้น4 12" xfId="1360"/>
    <cellStyle name="ส่วนที่ถูกเน้น4 13" xfId="1361"/>
    <cellStyle name="ส่วนที่ถูกเน้น4 14" xfId="1362"/>
    <cellStyle name="ส่วนที่ถูกเน้น4 15" xfId="1363"/>
    <cellStyle name="ส่วนที่ถูกเน้น4 16" xfId="1364"/>
    <cellStyle name="ส่วนที่ถูกเน้น4 17" xfId="1365"/>
    <cellStyle name="ส่วนที่ถูกเน้น4 18" xfId="1366"/>
    <cellStyle name="ส่วนที่ถูกเน้น4 19" xfId="1367"/>
    <cellStyle name="ส่วนที่ถูกเน้น4 2" xfId="1368"/>
    <cellStyle name="ส่วนที่ถูกเน้น4 20" xfId="1369"/>
    <cellStyle name="ส่วนที่ถูกเน้น4 21" xfId="1370"/>
    <cellStyle name="ส่วนที่ถูกเน้น4 22" xfId="1371"/>
    <cellStyle name="ส่วนที่ถูกเน้น4 23" xfId="1372"/>
    <cellStyle name="ส่วนที่ถูกเน้น4 24" xfId="1373"/>
    <cellStyle name="ส่วนที่ถูกเน้น4 25" xfId="1374"/>
    <cellStyle name="ส่วนที่ถูกเน้น4 26" xfId="1375"/>
    <cellStyle name="ส่วนที่ถูกเน้น4 27" xfId="1376"/>
    <cellStyle name="ส่วนที่ถูกเน้น4 28" xfId="1377"/>
    <cellStyle name="ส่วนที่ถูกเน้น4 29" xfId="1378"/>
    <cellStyle name="ส่วนที่ถูกเน้น4 3" xfId="1379"/>
    <cellStyle name="ส่วนที่ถูกเน้น4 30" xfId="1380"/>
    <cellStyle name="ส่วนที่ถูกเน้น4 31" xfId="1381"/>
    <cellStyle name="ส่วนที่ถูกเน้น4 32" xfId="1382"/>
    <cellStyle name="ส่วนที่ถูกเน้น4 33" xfId="1383"/>
    <cellStyle name="ส่วนที่ถูกเน้น4 34" xfId="1384"/>
    <cellStyle name="ส่วนที่ถูกเน้น4 35" xfId="1385"/>
    <cellStyle name="ส่วนที่ถูกเน้น4 36" xfId="1386"/>
    <cellStyle name="ส่วนที่ถูกเน้น4 37" xfId="1387"/>
    <cellStyle name="ส่วนที่ถูกเน้น4 38" xfId="1388"/>
    <cellStyle name="ส่วนที่ถูกเน้น4 39" xfId="1389"/>
    <cellStyle name="ส่วนที่ถูกเน้น4 4" xfId="1390"/>
    <cellStyle name="ส่วนที่ถูกเน้น4 40" xfId="1391"/>
    <cellStyle name="ส่วนที่ถูกเน้น4 5" xfId="1392"/>
    <cellStyle name="ส่วนที่ถูกเน้น4 6" xfId="1393"/>
    <cellStyle name="ส่วนที่ถูกเน้น4 7" xfId="1394"/>
    <cellStyle name="ส่วนที่ถูกเน้น4 8" xfId="1395"/>
    <cellStyle name="ส่วนที่ถูกเน้น4 9" xfId="1396"/>
    <cellStyle name="ส่วนที่ถูกเน้น5" xfId="1397"/>
    <cellStyle name="ส่วนที่ถูกเน้น5 10" xfId="1398"/>
    <cellStyle name="ส่วนที่ถูกเน้น5 11" xfId="1399"/>
    <cellStyle name="ส่วนที่ถูกเน้น5 12" xfId="1400"/>
    <cellStyle name="ส่วนที่ถูกเน้น5 13" xfId="1401"/>
    <cellStyle name="ส่วนที่ถูกเน้น5 14" xfId="1402"/>
    <cellStyle name="ส่วนที่ถูกเน้น5 15" xfId="1403"/>
    <cellStyle name="ส่วนที่ถูกเน้น5 16" xfId="1404"/>
    <cellStyle name="ส่วนที่ถูกเน้น5 17" xfId="1405"/>
    <cellStyle name="ส่วนที่ถูกเน้น5 18" xfId="1406"/>
    <cellStyle name="ส่วนที่ถูกเน้น5 19" xfId="1407"/>
    <cellStyle name="ส่วนที่ถูกเน้น5 2" xfId="1408"/>
    <cellStyle name="ส่วนที่ถูกเน้น5 20" xfId="1409"/>
    <cellStyle name="ส่วนที่ถูกเน้น5 21" xfId="1410"/>
    <cellStyle name="ส่วนที่ถูกเน้น5 22" xfId="1411"/>
    <cellStyle name="ส่วนที่ถูกเน้น5 23" xfId="1412"/>
    <cellStyle name="ส่วนที่ถูกเน้น5 24" xfId="1413"/>
    <cellStyle name="ส่วนที่ถูกเน้น5 25" xfId="1414"/>
    <cellStyle name="ส่วนที่ถูกเน้น5 26" xfId="1415"/>
    <cellStyle name="ส่วนที่ถูกเน้น5 27" xfId="1416"/>
    <cellStyle name="ส่วนที่ถูกเน้น5 28" xfId="1417"/>
    <cellStyle name="ส่วนที่ถูกเน้น5 29" xfId="1418"/>
    <cellStyle name="ส่วนที่ถูกเน้น5 3" xfId="1419"/>
    <cellStyle name="ส่วนที่ถูกเน้น5 30" xfId="1420"/>
    <cellStyle name="ส่วนที่ถูกเน้น5 31" xfId="1421"/>
    <cellStyle name="ส่วนที่ถูกเน้น5 32" xfId="1422"/>
    <cellStyle name="ส่วนที่ถูกเน้น5 33" xfId="1423"/>
    <cellStyle name="ส่วนที่ถูกเน้น5 34" xfId="1424"/>
    <cellStyle name="ส่วนที่ถูกเน้น5 35" xfId="1425"/>
    <cellStyle name="ส่วนที่ถูกเน้น5 36" xfId="1426"/>
    <cellStyle name="ส่วนที่ถูกเน้น5 37" xfId="1427"/>
    <cellStyle name="ส่วนที่ถูกเน้น5 38" xfId="1428"/>
    <cellStyle name="ส่วนที่ถูกเน้น5 39" xfId="1429"/>
    <cellStyle name="ส่วนที่ถูกเน้น5 4" xfId="1430"/>
    <cellStyle name="ส่วนที่ถูกเน้น5 40" xfId="1431"/>
    <cellStyle name="ส่วนที่ถูกเน้น5 5" xfId="1432"/>
    <cellStyle name="ส่วนที่ถูกเน้น5 6" xfId="1433"/>
    <cellStyle name="ส่วนที่ถูกเน้น5 7" xfId="1434"/>
    <cellStyle name="ส่วนที่ถูกเน้น5 8" xfId="1435"/>
    <cellStyle name="ส่วนที่ถูกเน้น5 9" xfId="1436"/>
    <cellStyle name="ส่วนที่ถูกเน้น6" xfId="1437"/>
    <cellStyle name="ส่วนที่ถูกเน้น6 10" xfId="1438"/>
    <cellStyle name="ส่วนที่ถูกเน้น6 11" xfId="1439"/>
    <cellStyle name="ส่วนที่ถูกเน้น6 12" xfId="1440"/>
    <cellStyle name="ส่วนที่ถูกเน้น6 13" xfId="1441"/>
    <cellStyle name="ส่วนที่ถูกเน้น6 14" xfId="1442"/>
    <cellStyle name="ส่วนที่ถูกเน้น6 15" xfId="1443"/>
    <cellStyle name="ส่วนที่ถูกเน้น6 16" xfId="1444"/>
    <cellStyle name="ส่วนที่ถูกเน้น6 17" xfId="1445"/>
    <cellStyle name="ส่วนที่ถูกเน้น6 18" xfId="1446"/>
    <cellStyle name="ส่วนที่ถูกเน้น6 19" xfId="1447"/>
    <cellStyle name="ส่วนที่ถูกเน้น6 2" xfId="1448"/>
    <cellStyle name="ส่วนที่ถูกเน้น6 20" xfId="1449"/>
    <cellStyle name="ส่วนที่ถูกเน้น6 21" xfId="1450"/>
    <cellStyle name="ส่วนที่ถูกเน้น6 22" xfId="1451"/>
    <cellStyle name="ส่วนที่ถูกเน้น6 23" xfId="1452"/>
    <cellStyle name="ส่วนที่ถูกเน้น6 24" xfId="1453"/>
    <cellStyle name="ส่วนที่ถูกเน้น6 25" xfId="1454"/>
    <cellStyle name="ส่วนที่ถูกเน้น6 26" xfId="1455"/>
    <cellStyle name="ส่วนที่ถูกเน้น6 27" xfId="1456"/>
    <cellStyle name="ส่วนที่ถูกเน้น6 28" xfId="1457"/>
    <cellStyle name="ส่วนที่ถูกเน้น6 29" xfId="1458"/>
    <cellStyle name="ส่วนที่ถูกเน้น6 3" xfId="1459"/>
    <cellStyle name="ส่วนที่ถูกเน้น6 30" xfId="1460"/>
    <cellStyle name="ส่วนที่ถูกเน้น6 31" xfId="1461"/>
    <cellStyle name="ส่วนที่ถูกเน้น6 32" xfId="1462"/>
    <cellStyle name="ส่วนที่ถูกเน้น6 33" xfId="1463"/>
    <cellStyle name="ส่วนที่ถูกเน้น6 34" xfId="1464"/>
    <cellStyle name="ส่วนที่ถูกเน้น6 35" xfId="1465"/>
    <cellStyle name="ส่วนที่ถูกเน้น6 36" xfId="1466"/>
    <cellStyle name="ส่วนที่ถูกเน้น6 37" xfId="1467"/>
    <cellStyle name="ส่วนที่ถูกเน้น6 38" xfId="1468"/>
    <cellStyle name="ส่วนที่ถูกเน้น6 39" xfId="1469"/>
    <cellStyle name="ส่วนที่ถูกเน้น6 4" xfId="1470"/>
    <cellStyle name="ส่วนที่ถูกเน้น6 40" xfId="1471"/>
    <cellStyle name="ส่วนที่ถูกเน้น6 5" xfId="1472"/>
    <cellStyle name="ส่วนที่ถูกเน้น6 6" xfId="1473"/>
    <cellStyle name="ส่วนที่ถูกเน้น6 7" xfId="1474"/>
    <cellStyle name="ส่วนที่ถูกเน้น6 8" xfId="1475"/>
    <cellStyle name="ส่วนที่ถูกเน้น6 9" xfId="1476"/>
    <cellStyle name="แสดงผล" xfId="1477"/>
    <cellStyle name="แสดงผล 10" xfId="1478"/>
    <cellStyle name="แสดงผล 11" xfId="1479"/>
    <cellStyle name="แสดงผล 12" xfId="1480"/>
    <cellStyle name="แสดงผล 13" xfId="1481"/>
    <cellStyle name="แสดงผล 14" xfId="1482"/>
    <cellStyle name="แสดงผล 15" xfId="1483"/>
    <cellStyle name="แสดงผล 16" xfId="1484"/>
    <cellStyle name="แสดงผล 17" xfId="1485"/>
    <cellStyle name="แสดงผล 18" xfId="1486"/>
    <cellStyle name="แสดงผล 19" xfId="1487"/>
    <cellStyle name="แสดงผล 2" xfId="1488"/>
    <cellStyle name="แสดงผล 20" xfId="1489"/>
    <cellStyle name="แสดงผล 21" xfId="1490"/>
    <cellStyle name="แสดงผล 22" xfId="1491"/>
    <cellStyle name="แสดงผล 23" xfId="1492"/>
    <cellStyle name="แสดงผล 24" xfId="1493"/>
    <cellStyle name="แสดงผล 25" xfId="1494"/>
    <cellStyle name="แสดงผล 26" xfId="1495"/>
    <cellStyle name="แสดงผล 27" xfId="1496"/>
    <cellStyle name="แสดงผล 28" xfId="1497"/>
    <cellStyle name="แสดงผล 29" xfId="1498"/>
    <cellStyle name="แสดงผล 3" xfId="1499"/>
    <cellStyle name="แสดงผล 30" xfId="1500"/>
    <cellStyle name="แสดงผล 31" xfId="1501"/>
    <cellStyle name="แสดงผล 32" xfId="1502"/>
    <cellStyle name="แสดงผล 33" xfId="1503"/>
    <cellStyle name="แสดงผล 34" xfId="1504"/>
    <cellStyle name="แสดงผล 35" xfId="1505"/>
    <cellStyle name="แสดงผล 36" xfId="1506"/>
    <cellStyle name="แสดงผล 37" xfId="1507"/>
    <cellStyle name="แสดงผล 38" xfId="1508"/>
    <cellStyle name="แสดงผล 39" xfId="1509"/>
    <cellStyle name="แสดงผล 4" xfId="1510"/>
    <cellStyle name="แสดงผล 40" xfId="1511"/>
    <cellStyle name="แสดงผล 5" xfId="1512"/>
    <cellStyle name="แสดงผล 6" xfId="1513"/>
    <cellStyle name="แสดงผล 7" xfId="1514"/>
    <cellStyle name="แสดงผล 8" xfId="1515"/>
    <cellStyle name="แสดงผล 9" xfId="1516"/>
    <cellStyle name="หมายเหตุ" xfId="1517"/>
    <cellStyle name="หมายเหตุ 10" xfId="1518"/>
    <cellStyle name="หมายเหตุ 11" xfId="1519"/>
    <cellStyle name="หมายเหตุ 12" xfId="1520"/>
    <cellStyle name="หมายเหตุ 13" xfId="1521"/>
    <cellStyle name="หมายเหตุ 14" xfId="1522"/>
    <cellStyle name="หมายเหตุ 15" xfId="1523"/>
    <cellStyle name="หมายเหตุ 16" xfId="1524"/>
    <cellStyle name="หมายเหตุ 17" xfId="1525"/>
    <cellStyle name="หมายเหตุ 18" xfId="1526"/>
    <cellStyle name="หมายเหตุ 19" xfId="1527"/>
    <cellStyle name="หมายเหตุ 2" xfId="1528"/>
    <cellStyle name="หมายเหตุ 20" xfId="1529"/>
    <cellStyle name="หมายเหตุ 21" xfId="1530"/>
    <cellStyle name="หมายเหตุ 22" xfId="1531"/>
    <cellStyle name="หมายเหตุ 23" xfId="1532"/>
    <cellStyle name="หมายเหตุ 24" xfId="1533"/>
    <cellStyle name="หมายเหตุ 25" xfId="1534"/>
    <cellStyle name="หมายเหตุ 26" xfId="1535"/>
    <cellStyle name="หมายเหตุ 27" xfId="1536"/>
    <cellStyle name="หมายเหตุ 28" xfId="1537"/>
    <cellStyle name="หมายเหตุ 29" xfId="1538"/>
    <cellStyle name="หมายเหตุ 3" xfId="1539"/>
    <cellStyle name="หมายเหตุ 30" xfId="1540"/>
    <cellStyle name="หมายเหตุ 31" xfId="1541"/>
    <cellStyle name="หมายเหตุ 32" xfId="1542"/>
    <cellStyle name="หมายเหตุ 33" xfId="1543"/>
    <cellStyle name="หมายเหตุ 34" xfId="1544"/>
    <cellStyle name="หมายเหตุ 35" xfId="1545"/>
    <cellStyle name="หมายเหตุ 36" xfId="1546"/>
    <cellStyle name="หมายเหตุ 37" xfId="1547"/>
    <cellStyle name="หมายเหตุ 38" xfId="1548"/>
    <cellStyle name="หมายเหตุ 39" xfId="1549"/>
    <cellStyle name="หมายเหตุ 4" xfId="1550"/>
    <cellStyle name="หมายเหตุ 40" xfId="1551"/>
    <cellStyle name="หมายเหตุ 5" xfId="1552"/>
    <cellStyle name="หมายเหตุ 6" xfId="1553"/>
    <cellStyle name="หมายเหตุ 7" xfId="1554"/>
    <cellStyle name="หมายเหตุ 8" xfId="1555"/>
    <cellStyle name="หมายเหตุ 9" xfId="1556"/>
    <cellStyle name="หัวเรื่อง 1" xfId="1557"/>
    <cellStyle name="หัวเรื่อง 1 10" xfId="1558"/>
    <cellStyle name="หัวเรื่อง 1 11" xfId="1559"/>
    <cellStyle name="หัวเรื่อง 1 12" xfId="1560"/>
    <cellStyle name="หัวเรื่อง 1 13" xfId="1561"/>
    <cellStyle name="หัวเรื่อง 1 14" xfId="1562"/>
    <cellStyle name="หัวเรื่อง 1 15" xfId="1563"/>
    <cellStyle name="หัวเรื่อง 1 16" xfId="1564"/>
    <cellStyle name="หัวเรื่อง 1 17" xfId="1565"/>
    <cellStyle name="หัวเรื่อง 1 18" xfId="1566"/>
    <cellStyle name="หัวเรื่อง 1 19" xfId="1567"/>
    <cellStyle name="หัวเรื่อง 1 2" xfId="1568"/>
    <cellStyle name="หัวเรื่อง 1 20" xfId="1569"/>
    <cellStyle name="หัวเรื่อง 1 21" xfId="1570"/>
    <cellStyle name="หัวเรื่อง 1 22" xfId="1571"/>
    <cellStyle name="หัวเรื่อง 1 23" xfId="1572"/>
    <cellStyle name="หัวเรื่อง 1 24" xfId="1573"/>
    <cellStyle name="หัวเรื่อง 1 25" xfId="1574"/>
    <cellStyle name="หัวเรื่อง 1 26" xfId="1575"/>
    <cellStyle name="หัวเรื่อง 1 27" xfId="1576"/>
    <cellStyle name="หัวเรื่อง 1 28" xfId="1577"/>
    <cellStyle name="หัวเรื่อง 1 29" xfId="1578"/>
    <cellStyle name="หัวเรื่อง 1 3" xfId="1579"/>
    <cellStyle name="หัวเรื่อง 1 30" xfId="1580"/>
    <cellStyle name="หัวเรื่อง 1 31" xfId="1581"/>
    <cellStyle name="หัวเรื่อง 1 32" xfId="1582"/>
    <cellStyle name="หัวเรื่อง 1 33" xfId="1583"/>
    <cellStyle name="หัวเรื่อง 1 34" xfId="1584"/>
    <cellStyle name="หัวเรื่อง 1 35" xfId="1585"/>
    <cellStyle name="หัวเรื่อง 1 36" xfId="1586"/>
    <cellStyle name="หัวเรื่อง 1 37" xfId="1587"/>
    <cellStyle name="หัวเรื่อง 1 38" xfId="1588"/>
    <cellStyle name="หัวเรื่อง 1 39" xfId="1589"/>
    <cellStyle name="หัวเรื่อง 1 4" xfId="1590"/>
    <cellStyle name="หัวเรื่อง 1 40" xfId="1591"/>
    <cellStyle name="หัวเรื่อง 1 5" xfId="1592"/>
    <cellStyle name="หัวเรื่อง 1 6" xfId="1593"/>
    <cellStyle name="หัวเรื่อง 1 7" xfId="1594"/>
    <cellStyle name="หัวเรื่อง 1 8" xfId="1595"/>
    <cellStyle name="หัวเรื่อง 1 9" xfId="1596"/>
    <cellStyle name="หัวเรื่อง 2" xfId="1597"/>
    <cellStyle name="หัวเรื่อง 2 10" xfId="1598"/>
    <cellStyle name="หัวเรื่อง 2 11" xfId="1599"/>
    <cellStyle name="หัวเรื่อง 2 12" xfId="1600"/>
    <cellStyle name="หัวเรื่อง 2 13" xfId="1601"/>
    <cellStyle name="หัวเรื่อง 2 14" xfId="1602"/>
    <cellStyle name="หัวเรื่อง 2 15" xfId="1603"/>
    <cellStyle name="หัวเรื่อง 2 16" xfId="1604"/>
    <cellStyle name="หัวเรื่อง 2 17" xfId="1605"/>
    <cellStyle name="หัวเรื่อง 2 18" xfId="1606"/>
    <cellStyle name="หัวเรื่อง 2 19" xfId="1607"/>
    <cellStyle name="หัวเรื่อง 2 2" xfId="1608"/>
    <cellStyle name="หัวเรื่อง 2 20" xfId="1609"/>
    <cellStyle name="หัวเรื่อง 2 21" xfId="1610"/>
    <cellStyle name="หัวเรื่อง 2 22" xfId="1611"/>
    <cellStyle name="หัวเรื่อง 2 23" xfId="1612"/>
    <cellStyle name="หัวเรื่อง 2 24" xfId="1613"/>
    <cellStyle name="หัวเรื่อง 2 25" xfId="1614"/>
    <cellStyle name="หัวเรื่อง 2 26" xfId="1615"/>
    <cellStyle name="หัวเรื่อง 2 27" xfId="1616"/>
    <cellStyle name="หัวเรื่อง 2 28" xfId="1617"/>
    <cellStyle name="หัวเรื่อง 2 29" xfId="1618"/>
    <cellStyle name="หัวเรื่อง 2 3" xfId="1619"/>
    <cellStyle name="หัวเรื่อง 2 30" xfId="1620"/>
    <cellStyle name="หัวเรื่อง 2 31" xfId="1621"/>
    <cellStyle name="หัวเรื่อง 2 32" xfId="1622"/>
    <cellStyle name="หัวเรื่อง 2 33" xfId="1623"/>
    <cellStyle name="หัวเรื่อง 2 34" xfId="1624"/>
    <cellStyle name="หัวเรื่อง 2 35" xfId="1625"/>
    <cellStyle name="หัวเรื่อง 2 36" xfId="1626"/>
    <cellStyle name="หัวเรื่อง 2 37" xfId="1627"/>
    <cellStyle name="หัวเรื่อง 2 38" xfId="1628"/>
    <cellStyle name="หัวเรื่อง 2 39" xfId="1629"/>
    <cellStyle name="หัวเรื่อง 2 4" xfId="1630"/>
    <cellStyle name="หัวเรื่อง 2 40" xfId="1631"/>
    <cellStyle name="หัวเรื่อง 2 5" xfId="1632"/>
    <cellStyle name="หัวเรื่อง 2 6" xfId="1633"/>
    <cellStyle name="หัวเรื่อง 2 7" xfId="1634"/>
    <cellStyle name="หัวเรื่อง 2 8" xfId="1635"/>
    <cellStyle name="หัวเรื่อง 2 9" xfId="1636"/>
    <cellStyle name="หัวเรื่อง 3" xfId="1637"/>
    <cellStyle name="หัวเรื่อง 3 10" xfId="1638"/>
    <cellStyle name="หัวเรื่อง 3 11" xfId="1639"/>
    <cellStyle name="หัวเรื่อง 3 12" xfId="1640"/>
    <cellStyle name="หัวเรื่อง 3 13" xfId="1641"/>
    <cellStyle name="หัวเรื่อง 3 14" xfId="1642"/>
    <cellStyle name="หัวเรื่อง 3 15" xfId="1643"/>
    <cellStyle name="หัวเรื่อง 3 16" xfId="1644"/>
    <cellStyle name="หัวเรื่อง 3 17" xfId="1645"/>
    <cellStyle name="หัวเรื่อง 3 18" xfId="1646"/>
    <cellStyle name="หัวเรื่อง 3 19" xfId="1647"/>
    <cellStyle name="หัวเรื่อง 3 2" xfId="1648"/>
    <cellStyle name="หัวเรื่อง 3 20" xfId="1649"/>
    <cellStyle name="หัวเรื่อง 3 21" xfId="1650"/>
    <cellStyle name="หัวเรื่อง 3 22" xfId="1651"/>
    <cellStyle name="หัวเรื่อง 3 23" xfId="1652"/>
    <cellStyle name="หัวเรื่อง 3 24" xfId="1653"/>
    <cellStyle name="หัวเรื่อง 3 25" xfId="1654"/>
    <cellStyle name="หัวเรื่อง 3 26" xfId="1655"/>
    <cellStyle name="หัวเรื่อง 3 27" xfId="1656"/>
    <cellStyle name="หัวเรื่อง 3 28" xfId="1657"/>
    <cellStyle name="หัวเรื่อง 3 29" xfId="1658"/>
    <cellStyle name="หัวเรื่อง 3 3" xfId="1659"/>
    <cellStyle name="หัวเรื่อง 3 30" xfId="1660"/>
    <cellStyle name="หัวเรื่อง 3 31" xfId="1661"/>
    <cellStyle name="หัวเรื่อง 3 32" xfId="1662"/>
    <cellStyle name="หัวเรื่อง 3 33" xfId="1663"/>
    <cellStyle name="หัวเรื่อง 3 34" xfId="1664"/>
    <cellStyle name="หัวเรื่อง 3 35" xfId="1665"/>
    <cellStyle name="หัวเรื่อง 3 36" xfId="1666"/>
    <cellStyle name="หัวเรื่อง 3 37" xfId="1667"/>
    <cellStyle name="หัวเรื่อง 3 38" xfId="1668"/>
    <cellStyle name="หัวเรื่อง 3 39" xfId="1669"/>
    <cellStyle name="หัวเรื่อง 3 4" xfId="1670"/>
    <cellStyle name="หัวเรื่อง 3 40" xfId="1671"/>
    <cellStyle name="หัวเรื่อง 3 5" xfId="1672"/>
    <cellStyle name="หัวเรื่อง 3 6" xfId="1673"/>
    <cellStyle name="หัวเรื่อง 3 7" xfId="1674"/>
    <cellStyle name="หัวเรื่อง 3 8" xfId="1675"/>
    <cellStyle name="หัวเรื่อง 3 9" xfId="1676"/>
    <cellStyle name="หัวเรื่อง 4" xfId="1677"/>
    <cellStyle name="หัวเรื่อง 4 10" xfId="1678"/>
    <cellStyle name="หัวเรื่อง 4 11" xfId="1679"/>
    <cellStyle name="หัวเรื่อง 4 12" xfId="1680"/>
    <cellStyle name="หัวเรื่อง 4 13" xfId="1681"/>
    <cellStyle name="หัวเรื่อง 4 14" xfId="1682"/>
    <cellStyle name="หัวเรื่อง 4 15" xfId="1683"/>
    <cellStyle name="หัวเรื่อง 4 16" xfId="1684"/>
    <cellStyle name="หัวเรื่อง 4 17" xfId="1685"/>
    <cellStyle name="หัวเรื่อง 4 18" xfId="1686"/>
    <cellStyle name="หัวเรื่อง 4 19" xfId="1687"/>
    <cellStyle name="หัวเรื่อง 4 2" xfId="1688"/>
    <cellStyle name="หัวเรื่อง 4 20" xfId="1689"/>
    <cellStyle name="หัวเรื่อง 4 21" xfId="1690"/>
    <cellStyle name="หัวเรื่อง 4 22" xfId="1691"/>
    <cellStyle name="หัวเรื่อง 4 23" xfId="1692"/>
    <cellStyle name="หัวเรื่อง 4 24" xfId="1693"/>
    <cellStyle name="หัวเรื่อง 4 25" xfId="1694"/>
    <cellStyle name="หัวเรื่อง 4 26" xfId="1695"/>
    <cellStyle name="หัวเรื่อง 4 27" xfId="1696"/>
    <cellStyle name="หัวเรื่อง 4 28" xfId="1697"/>
    <cellStyle name="หัวเรื่อง 4 29" xfId="1698"/>
    <cellStyle name="หัวเรื่อง 4 3" xfId="1699"/>
    <cellStyle name="หัวเรื่อง 4 30" xfId="1700"/>
    <cellStyle name="หัวเรื่อง 4 31" xfId="1701"/>
    <cellStyle name="หัวเรื่อง 4 32" xfId="1702"/>
    <cellStyle name="หัวเรื่อง 4 33" xfId="1703"/>
    <cellStyle name="หัวเรื่อง 4 34" xfId="1704"/>
    <cellStyle name="หัวเรื่อง 4 35" xfId="1705"/>
    <cellStyle name="หัวเรื่อง 4 36" xfId="1706"/>
    <cellStyle name="หัวเรื่อง 4 37" xfId="1707"/>
    <cellStyle name="หัวเรื่อง 4 38" xfId="1708"/>
    <cellStyle name="หัวเรื่อง 4 39" xfId="1709"/>
    <cellStyle name="หัวเรื่อง 4 4" xfId="1710"/>
    <cellStyle name="หัวเรื่อง 4 40" xfId="1711"/>
    <cellStyle name="หัวเรื่อง 4 5" xfId="1712"/>
    <cellStyle name="หัวเรื่อง 4 6" xfId="1713"/>
    <cellStyle name="หัวเรื่อง 4 7" xfId="1714"/>
    <cellStyle name="หัวเรื่อง 4 8" xfId="1715"/>
    <cellStyle name="หัวเรื่อง 4 9" xfId="17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2"/>
  <sheetViews>
    <sheetView zoomScalePageLayoutView="0" workbookViewId="0" topLeftCell="A22">
      <selection activeCell="G6" sqref="G6"/>
    </sheetView>
  </sheetViews>
  <sheetFormatPr defaultColWidth="9.140625" defaultRowHeight="12.75"/>
  <cols>
    <col min="1" max="1" width="38.57421875" style="0" customWidth="1"/>
    <col min="2" max="2" width="11.57421875" style="0" customWidth="1"/>
    <col min="3" max="3" width="12.7109375" style="0" bestFit="1" customWidth="1"/>
    <col min="4" max="4" width="23.28125" style="0" customWidth="1"/>
    <col min="6" max="6" width="12.8515625" style="0" bestFit="1" customWidth="1"/>
    <col min="7" max="7" width="19.28125" style="0" customWidth="1"/>
  </cols>
  <sheetData>
    <row r="1" spans="1:4" ht="21">
      <c r="A1" s="461" t="s">
        <v>84</v>
      </c>
      <c r="B1" s="461"/>
      <c r="C1" s="461"/>
      <c r="D1" s="188" t="s">
        <v>232</v>
      </c>
    </row>
    <row r="2" spans="1:4" ht="21">
      <c r="A2" s="115"/>
      <c r="B2" s="115"/>
      <c r="C2" s="115"/>
      <c r="D2" s="188" t="s">
        <v>230</v>
      </c>
    </row>
    <row r="3" spans="1:4" ht="21">
      <c r="A3" s="118"/>
      <c r="B3" s="115"/>
      <c r="C3" s="115"/>
      <c r="D3" s="115"/>
    </row>
    <row r="4" spans="1:4" ht="21">
      <c r="A4" s="189" t="s">
        <v>0</v>
      </c>
      <c r="B4" s="189" t="s">
        <v>34</v>
      </c>
      <c r="C4" s="189" t="s">
        <v>14</v>
      </c>
      <c r="D4" s="189" t="s">
        <v>1</v>
      </c>
    </row>
    <row r="5" spans="1:4" s="28" customFormat="1" ht="18.75">
      <c r="A5" s="190" t="s">
        <v>28</v>
      </c>
      <c r="B5" s="190"/>
      <c r="C5" s="168">
        <v>31764342.87</v>
      </c>
      <c r="D5" s="190"/>
    </row>
    <row r="6" spans="1:7" s="28" customFormat="1" ht="18.75">
      <c r="A6" s="191" t="s">
        <v>85</v>
      </c>
      <c r="B6" s="191"/>
      <c r="C6" s="191"/>
      <c r="D6" s="192">
        <f>'กระดาษทำการ (เอา)'!P15</f>
        <v>579137</v>
      </c>
      <c r="G6" s="460"/>
    </row>
    <row r="7" spans="1:4" s="28" customFormat="1" ht="18.75">
      <c r="A7" s="191" t="s">
        <v>86</v>
      </c>
      <c r="B7" s="191"/>
      <c r="C7" s="191"/>
      <c r="D7" s="192">
        <f>'กระดาษทำการ (เอา)'!P16</f>
        <v>7029755</v>
      </c>
    </row>
    <row r="8" spans="1:4" s="28" customFormat="1" ht="18.75">
      <c r="A8" s="191" t="s">
        <v>87</v>
      </c>
      <c r="B8" s="191"/>
      <c r="C8" s="191"/>
      <c r="D8" s="192">
        <f>'กระดาษทำการ (เอา)'!P17</f>
        <v>172005</v>
      </c>
    </row>
    <row r="9" spans="1:4" s="28" customFormat="1" ht="18.75">
      <c r="A9" s="191" t="s">
        <v>88</v>
      </c>
      <c r="B9" s="191"/>
      <c r="C9" s="191"/>
      <c r="D9" s="192">
        <f>'กระดาษทำการ (เอา)'!P18</f>
        <v>2315603</v>
      </c>
    </row>
    <row r="10" spans="1:4" s="28" customFormat="1" ht="18.75">
      <c r="A10" s="191" t="s">
        <v>89</v>
      </c>
      <c r="B10" s="191"/>
      <c r="C10" s="191"/>
      <c r="D10" s="192">
        <f>'กระดาษทำการ (เอา)'!P19</f>
        <v>353933</v>
      </c>
    </row>
    <row r="11" spans="1:4" s="28" customFormat="1" ht="18.75">
      <c r="A11" s="191" t="s">
        <v>90</v>
      </c>
      <c r="B11" s="191"/>
      <c r="C11" s="191"/>
      <c r="D11" s="192">
        <f>'กระดาษทำการ (เอา)'!P20</f>
        <v>2258766.38</v>
      </c>
    </row>
    <row r="12" spans="1:4" s="28" customFormat="1" ht="18.75">
      <c r="A12" s="191" t="s">
        <v>91</v>
      </c>
      <c r="B12" s="191"/>
      <c r="C12" s="191"/>
      <c r="D12" s="192">
        <f>'กระดาษทำการ (เอา)'!P21</f>
        <v>3572312.64</v>
      </c>
    </row>
    <row r="13" spans="1:4" s="28" customFormat="1" ht="18.75">
      <c r="A13" s="191" t="s">
        <v>92</v>
      </c>
      <c r="B13" s="191"/>
      <c r="C13" s="191"/>
      <c r="D13" s="192">
        <f>'กระดาษทำการ (เอา)'!P22</f>
        <v>333584.37</v>
      </c>
    </row>
    <row r="14" spans="1:4" s="28" customFormat="1" ht="18.75">
      <c r="A14" s="191" t="s">
        <v>93</v>
      </c>
      <c r="B14" s="191"/>
      <c r="C14" s="191"/>
      <c r="D14" s="192">
        <f>'กระดาษทำการ (เอา)'!P23</f>
        <v>115000</v>
      </c>
    </row>
    <row r="15" spans="1:4" s="28" customFormat="1" ht="18.75">
      <c r="A15" s="191" t="s">
        <v>94</v>
      </c>
      <c r="B15" s="191"/>
      <c r="C15" s="191"/>
      <c r="D15" s="192">
        <f>'กระดาษทำการ (เอา)'!P24</f>
        <v>73200</v>
      </c>
    </row>
    <row r="16" spans="1:4" s="28" customFormat="1" ht="18.75">
      <c r="A16" s="191" t="s">
        <v>95</v>
      </c>
      <c r="B16" s="191"/>
      <c r="C16" s="191"/>
      <c r="D16" s="192">
        <f>'กระดาษทำการ (เอา)'!P25</f>
        <v>1868927</v>
      </c>
    </row>
    <row r="17" spans="1:4" ht="18.75">
      <c r="A17" s="193" t="s">
        <v>474</v>
      </c>
      <c r="B17" s="194"/>
      <c r="C17" s="194"/>
      <c r="D17" s="195">
        <f>'กระดาษทำการ (เอา)'!P26</f>
        <v>1595659.03</v>
      </c>
    </row>
    <row r="18" spans="1:4" ht="21">
      <c r="A18" s="196" t="s">
        <v>475</v>
      </c>
      <c r="B18" s="197"/>
      <c r="C18" s="197"/>
      <c r="D18" s="195">
        <f>'กระดาษทำการ (เอา)'!P27</f>
        <v>11990</v>
      </c>
    </row>
    <row r="19" spans="1:4" ht="21">
      <c r="A19" s="196" t="s">
        <v>476</v>
      </c>
      <c r="B19" s="197"/>
      <c r="C19" s="197"/>
      <c r="D19" s="195">
        <f>'กระดาษทำการ (เอา)'!P28</f>
        <v>5967800</v>
      </c>
    </row>
    <row r="20" spans="1:4" ht="21">
      <c r="A20" s="196" t="s">
        <v>477</v>
      </c>
      <c r="B20" s="197"/>
      <c r="C20" s="197"/>
      <c r="D20" s="195">
        <f>'กระดาษทำการ (เอา)'!P29</f>
        <v>2116000</v>
      </c>
    </row>
    <row r="21" spans="1:4" ht="21">
      <c r="A21" s="196" t="s">
        <v>478</v>
      </c>
      <c r="B21" s="197"/>
      <c r="C21" s="197"/>
      <c r="D21" s="195">
        <f>'กระดาษทำการ (เอา)'!P30</f>
        <v>156400</v>
      </c>
    </row>
    <row r="22" spans="1:4" ht="21">
      <c r="A22" s="198" t="s">
        <v>479</v>
      </c>
      <c r="B22" s="197"/>
      <c r="C22" s="197"/>
      <c r="D22" s="195">
        <f>'กระดาษทำการ (เอา)'!P31</f>
        <v>37500</v>
      </c>
    </row>
    <row r="23" spans="1:4" ht="21">
      <c r="A23" s="198" t="s">
        <v>480</v>
      </c>
      <c r="B23" s="197"/>
      <c r="C23" s="197"/>
      <c r="D23" s="195">
        <v>18000</v>
      </c>
    </row>
    <row r="24" spans="1:7" ht="21">
      <c r="A24" s="198" t="s">
        <v>481</v>
      </c>
      <c r="B24" s="197"/>
      <c r="C24" s="197"/>
      <c r="D24" s="195">
        <f>'กระดาษทำการ (เอา)'!P33</f>
        <v>48000</v>
      </c>
      <c r="G24" s="32"/>
    </row>
    <row r="25" spans="1:7" ht="21">
      <c r="A25" s="198" t="s">
        <v>482</v>
      </c>
      <c r="B25" s="197"/>
      <c r="C25" s="197"/>
      <c r="D25" s="195">
        <v>75000</v>
      </c>
      <c r="G25" s="32"/>
    </row>
    <row r="26" spans="1:4" ht="21">
      <c r="A26" s="205" t="s">
        <v>483</v>
      </c>
      <c r="B26" s="197"/>
      <c r="C26" s="197"/>
      <c r="D26" s="199">
        <v>410060</v>
      </c>
    </row>
    <row r="27" spans="1:4" ht="21">
      <c r="A27" s="198" t="s">
        <v>484</v>
      </c>
      <c r="B27" s="206"/>
      <c r="C27" s="215"/>
      <c r="D27" s="199">
        <v>663927.61</v>
      </c>
    </row>
    <row r="28" spans="1:4" ht="21">
      <c r="A28" s="200" t="s">
        <v>485</v>
      </c>
      <c r="B28" s="216"/>
      <c r="C28" s="216"/>
      <c r="D28" s="201">
        <f>'กระดาษทำการ (เอา)'!P42</f>
        <v>1991782.84</v>
      </c>
    </row>
    <row r="29" spans="1:7" ht="21">
      <c r="A29" s="118" t="s">
        <v>144</v>
      </c>
      <c r="B29" s="115"/>
      <c r="C29" s="115"/>
      <c r="D29" s="202"/>
      <c r="G29" s="32"/>
    </row>
    <row r="30" spans="1:7" ht="21">
      <c r="A30" s="115" t="s">
        <v>143</v>
      </c>
      <c r="B30" s="115"/>
      <c r="C30" s="115"/>
      <c r="D30" s="202"/>
      <c r="G30" s="32"/>
    </row>
    <row r="31" spans="1:4" ht="22.5" customHeight="1">
      <c r="A31" s="110" t="s">
        <v>7</v>
      </c>
      <c r="B31" s="461" t="s">
        <v>140</v>
      </c>
      <c r="C31" s="461"/>
      <c r="D31" s="110" t="s">
        <v>141</v>
      </c>
    </row>
    <row r="32" spans="1:4" ht="21">
      <c r="A32" s="110"/>
      <c r="B32" s="110"/>
      <c r="C32" s="461"/>
      <c r="D32" s="461"/>
    </row>
    <row r="33" spans="1:4" ht="21">
      <c r="A33" s="203" t="s">
        <v>189</v>
      </c>
      <c r="B33" s="462" t="s">
        <v>173</v>
      </c>
      <c r="C33" s="462"/>
      <c r="D33" s="203" t="s">
        <v>231</v>
      </c>
    </row>
    <row r="34" spans="1:4" ht="21">
      <c r="A34" s="203" t="s">
        <v>83</v>
      </c>
      <c r="B34" s="462" t="s">
        <v>142</v>
      </c>
      <c r="C34" s="462"/>
      <c r="D34" s="203" t="s">
        <v>83</v>
      </c>
    </row>
    <row r="35" spans="1:4" ht="23.25">
      <c r="A35" s="13"/>
      <c r="B35" s="13"/>
      <c r="C35" s="15"/>
      <c r="D35" s="13"/>
    </row>
    <row r="36" spans="1:4" ht="23.25">
      <c r="A36" s="13"/>
      <c r="B36" s="13"/>
      <c r="C36" s="13"/>
      <c r="D36" s="13"/>
    </row>
    <row r="37" spans="1:4" ht="23.25">
      <c r="A37" s="13"/>
      <c r="B37" s="13"/>
      <c r="C37" s="13"/>
      <c r="D37" s="15"/>
    </row>
    <row r="38" spans="1:4" ht="23.25">
      <c r="A38" s="13"/>
      <c r="B38" s="13"/>
      <c r="C38" s="13"/>
      <c r="D38" s="13"/>
    </row>
    <row r="39" spans="1:4" ht="23.25">
      <c r="A39" s="13"/>
      <c r="B39" s="13"/>
      <c r="C39" s="13"/>
      <c r="D39" s="13"/>
    </row>
    <row r="40" spans="1:4" ht="23.25">
      <c r="A40" s="13"/>
      <c r="B40" s="13"/>
      <c r="C40" s="13" t="s">
        <v>171</v>
      </c>
      <c r="D40" s="13"/>
    </row>
    <row r="41" spans="1:4" ht="23.25">
      <c r="A41" s="13"/>
      <c r="B41" s="13"/>
      <c r="C41" s="13"/>
      <c r="D41" s="13"/>
    </row>
    <row r="42" spans="1:4" ht="23.25">
      <c r="A42" s="13"/>
      <c r="B42" s="13"/>
      <c r="C42" s="13"/>
      <c r="D42" s="13"/>
    </row>
    <row r="43" spans="1:4" ht="23.25">
      <c r="A43" s="13"/>
      <c r="B43" s="13"/>
      <c r="C43" s="13"/>
      <c r="D43" s="13"/>
    </row>
    <row r="44" spans="1:4" ht="23.25">
      <c r="A44" s="13"/>
      <c r="B44" s="13"/>
      <c r="C44" s="13"/>
      <c r="D44" s="13"/>
    </row>
    <row r="45" spans="1:4" ht="23.25">
      <c r="A45" s="13"/>
      <c r="B45" s="13"/>
      <c r="C45" s="13"/>
      <c r="D45" s="13"/>
    </row>
    <row r="46" spans="1:4" ht="23.25">
      <c r="A46" s="13"/>
      <c r="B46" s="13"/>
      <c r="C46" s="13"/>
      <c r="D46" s="13"/>
    </row>
    <row r="47" spans="1:4" ht="23.25">
      <c r="A47" s="13"/>
      <c r="B47" s="13"/>
      <c r="C47" s="13"/>
      <c r="D47" s="13"/>
    </row>
    <row r="48" spans="1:4" ht="23.25">
      <c r="A48" s="13"/>
      <c r="B48" s="13"/>
      <c r="C48" s="13"/>
      <c r="D48" s="13"/>
    </row>
    <row r="49" spans="1:4" ht="23.25">
      <c r="A49" s="13"/>
      <c r="B49" s="13"/>
      <c r="C49" s="13"/>
      <c r="D49" s="13"/>
    </row>
    <row r="50" spans="1:4" ht="23.25">
      <c r="A50" s="13"/>
      <c r="B50" s="13"/>
      <c r="C50" s="13"/>
      <c r="D50" s="13"/>
    </row>
    <row r="51" spans="1:4" ht="23.25">
      <c r="A51" s="13"/>
      <c r="B51" s="13"/>
      <c r="C51" s="13"/>
      <c r="D51" s="13"/>
    </row>
    <row r="52" spans="1:4" ht="23.25">
      <c r="A52" s="13"/>
      <c r="B52" s="13"/>
      <c r="C52" s="13"/>
      <c r="D52" s="13"/>
    </row>
    <row r="53" spans="1:4" ht="23.25">
      <c r="A53" s="13"/>
      <c r="B53" s="13"/>
      <c r="C53" s="13"/>
      <c r="D53" s="13"/>
    </row>
    <row r="54" spans="1:4" ht="23.25">
      <c r="A54" s="13"/>
      <c r="B54" s="13"/>
      <c r="C54" s="13"/>
      <c r="D54" s="13"/>
    </row>
    <row r="55" spans="1:4" ht="23.25">
      <c r="A55" s="13"/>
      <c r="B55" s="13"/>
      <c r="C55" s="13"/>
      <c r="D55" s="13"/>
    </row>
    <row r="56" spans="1:4" ht="23.25">
      <c r="A56" s="13"/>
      <c r="B56" s="13"/>
      <c r="C56" s="13"/>
      <c r="D56" s="13"/>
    </row>
    <row r="57" spans="1:4" ht="23.25">
      <c r="A57" s="13"/>
      <c r="B57" s="13"/>
      <c r="C57" s="13"/>
      <c r="D57" s="13"/>
    </row>
    <row r="58" spans="1:4" ht="23.25">
      <c r="A58" s="13"/>
      <c r="B58" s="13"/>
      <c r="C58" s="13"/>
      <c r="D58" s="13"/>
    </row>
    <row r="59" spans="1:4" ht="23.25">
      <c r="A59" s="13"/>
      <c r="B59" s="13"/>
      <c r="C59" s="13"/>
      <c r="D59" s="13"/>
    </row>
    <row r="60" spans="1:4" ht="23.25">
      <c r="A60" s="13"/>
      <c r="B60" s="13"/>
      <c r="C60" s="13"/>
      <c r="D60" s="13"/>
    </row>
    <row r="61" spans="1:4" ht="23.25">
      <c r="A61" s="13"/>
      <c r="B61" s="13"/>
      <c r="C61" s="13"/>
      <c r="D61" s="13"/>
    </row>
    <row r="62" spans="1:4" ht="23.25">
      <c r="A62" s="13"/>
      <c r="B62" s="13"/>
      <c r="C62" s="13"/>
      <c r="D62" s="13"/>
    </row>
    <row r="63" spans="1:4" ht="23.25">
      <c r="A63" s="13"/>
      <c r="B63" s="13"/>
      <c r="C63" s="13"/>
      <c r="D63" s="13"/>
    </row>
    <row r="64" spans="1:4" ht="23.25">
      <c r="A64" s="13"/>
      <c r="B64" s="13"/>
      <c r="C64" s="15"/>
      <c r="D64" s="13"/>
    </row>
    <row r="65" spans="1:4" ht="23.25">
      <c r="A65" s="13"/>
      <c r="B65" s="13"/>
      <c r="C65" s="13"/>
      <c r="D65" s="13"/>
    </row>
    <row r="66" spans="1:4" ht="23.25">
      <c r="A66" s="13"/>
      <c r="B66" s="13"/>
      <c r="C66" s="13"/>
      <c r="D66" s="15"/>
    </row>
    <row r="67" spans="1:4" ht="23.25">
      <c r="A67" s="13"/>
      <c r="B67" s="13"/>
      <c r="C67" s="13"/>
      <c r="D67" s="13"/>
    </row>
    <row r="68" spans="1:4" ht="23.25">
      <c r="A68" s="13"/>
      <c r="B68" s="13"/>
      <c r="C68" s="13"/>
      <c r="D68" s="13"/>
    </row>
    <row r="69" spans="1:4" ht="23.25">
      <c r="A69" s="13"/>
      <c r="B69" s="13"/>
      <c r="C69" s="13"/>
      <c r="D69" s="13"/>
    </row>
    <row r="70" spans="1:4" ht="23.25">
      <c r="A70" s="13"/>
      <c r="B70" s="13"/>
      <c r="C70" s="13"/>
      <c r="D70" s="13"/>
    </row>
    <row r="71" spans="1:4" ht="23.25">
      <c r="A71" s="13"/>
      <c r="B71" s="13"/>
      <c r="C71" s="13"/>
      <c r="D71" s="13"/>
    </row>
    <row r="72" spans="1:4" ht="23.25">
      <c r="A72" s="13"/>
      <c r="B72" s="13"/>
      <c r="C72" s="13"/>
      <c r="D72" s="13"/>
    </row>
    <row r="73" spans="1:4" ht="23.25">
      <c r="A73" s="13"/>
      <c r="B73" s="13"/>
      <c r="C73" s="13"/>
      <c r="D73" s="13"/>
    </row>
    <row r="74" spans="1:4" ht="23.25">
      <c r="A74" s="13"/>
      <c r="B74" s="13"/>
      <c r="C74" s="13"/>
      <c r="D74" s="13"/>
    </row>
    <row r="75" spans="1:4" ht="23.25">
      <c r="A75" s="13"/>
      <c r="B75" s="13"/>
      <c r="C75" s="13"/>
      <c r="D75" s="13"/>
    </row>
    <row r="76" spans="1:4" ht="23.25">
      <c r="A76" s="13"/>
      <c r="B76" s="13"/>
      <c r="C76" s="13"/>
      <c r="D76" s="13"/>
    </row>
    <row r="77" spans="1:4" ht="23.25">
      <c r="A77" s="13"/>
      <c r="B77" s="13"/>
      <c r="C77" s="13"/>
      <c r="D77" s="13"/>
    </row>
    <row r="78" spans="1:4" ht="23.25">
      <c r="A78" s="13"/>
      <c r="B78" s="13"/>
      <c r="C78" s="13"/>
      <c r="D78" s="13"/>
    </row>
    <row r="79" spans="1:4" ht="23.25">
      <c r="A79" s="13"/>
      <c r="B79" s="13"/>
      <c r="C79" s="13"/>
      <c r="D79" s="13"/>
    </row>
    <row r="80" spans="1:4" ht="23.25">
      <c r="A80" s="13"/>
      <c r="B80" s="13"/>
      <c r="C80" s="13"/>
      <c r="D80" s="13"/>
    </row>
    <row r="81" spans="1:4" ht="23.25">
      <c r="A81" s="13"/>
      <c r="B81" s="13"/>
      <c r="C81" s="13"/>
      <c r="D81" s="13"/>
    </row>
    <row r="82" spans="1:4" ht="23.25">
      <c r="A82" s="13"/>
      <c r="B82" s="13"/>
      <c r="C82" s="13"/>
      <c r="D82" s="13"/>
    </row>
    <row r="83" spans="1:4" ht="23.25">
      <c r="A83" s="13"/>
      <c r="B83" s="13"/>
      <c r="C83" s="13"/>
      <c r="D83" s="13"/>
    </row>
    <row r="84" spans="1:4" ht="23.25">
      <c r="A84" s="13"/>
      <c r="B84" s="13"/>
      <c r="C84" s="13"/>
      <c r="D84" s="13"/>
    </row>
    <row r="85" spans="1:4" ht="23.25">
      <c r="A85" s="13"/>
      <c r="B85" s="13"/>
      <c r="C85" s="13"/>
      <c r="D85" s="13"/>
    </row>
    <row r="86" spans="1:4" ht="23.25">
      <c r="A86" s="13"/>
      <c r="B86" s="13"/>
      <c r="C86" s="13"/>
      <c r="D86" s="13"/>
    </row>
    <row r="87" spans="1:4" ht="23.25">
      <c r="A87" s="13"/>
      <c r="B87" s="13"/>
      <c r="C87" s="13"/>
      <c r="D87" s="13"/>
    </row>
    <row r="88" spans="1:4" ht="23.25">
      <c r="A88" s="13"/>
      <c r="B88" s="13"/>
      <c r="C88" s="13"/>
      <c r="D88" s="13"/>
    </row>
    <row r="89" spans="1:4" ht="23.25">
      <c r="A89" s="13"/>
      <c r="B89" s="13"/>
      <c r="C89" s="13"/>
      <c r="D89" s="13"/>
    </row>
    <row r="90" spans="1:4" ht="23.25">
      <c r="A90" s="13"/>
      <c r="B90" s="13"/>
      <c r="C90" s="13"/>
      <c r="D90" s="13"/>
    </row>
    <row r="91" spans="1:4" ht="23.25">
      <c r="A91" s="13"/>
      <c r="B91" s="13"/>
      <c r="C91" s="13"/>
      <c r="D91" s="13"/>
    </row>
    <row r="92" spans="1:4" ht="23.25">
      <c r="A92" s="13"/>
      <c r="B92" s="13"/>
      <c r="C92" s="13"/>
      <c r="D92" s="13"/>
    </row>
    <row r="93" spans="1:4" ht="23.25">
      <c r="A93" s="13"/>
      <c r="B93" s="13"/>
      <c r="C93" s="15"/>
      <c r="D93" s="13"/>
    </row>
    <row r="94" spans="1:4" ht="23.25">
      <c r="A94" s="13"/>
      <c r="B94" s="13"/>
      <c r="C94" s="13"/>
      <c r="D94" s="13"/>
    </row>
    <row r="95" spans="1:4" ht="23.25">
      <c r="A95" s="13"/>
      <c r="B95" s="13"/>
      <c r="C95" s="13"/>
      <c r="D95" s="15"/>
    </row>
    <row r="96" spans="1:4" ht="23.25">
      <c r="A96" s="13"/>
      <c r="B96" s="13"/>
      <c r="C96" s="13"/>
      <c r="D96" s="13"/>
    </row>
    <row r="97" spans="1:4" ht="23.25">
      <c r="A97" s="13"/>
      <c r="B97" s="13"/>
      <c r="C97" s="13"/>
      <c r="D97" s="13"/>
    </row>
    <row r="98" spans="1:4" ht="23.25">
      <c r="A98" s="13"/>
      <c r="B98" s="13"/>
      <c r="C98" s="13"/>
      <c r="D98" s="13"/>
    </row>
    <row r="99" spans="1:4" ht="23.25">
      <c r="A99" s="13"/>
      <c r="B99" s="13"/>
      <c r="C99" s="13"/>
      <c r="D99" s="13"/>
    </row>
    <row r="100" spans="1:4" ht="23.25">
      <c r="A100" s="13"/>
      <c r="B100" s="13"/>
      <c r="C100" s="13"/>
      <c r="D100" s="13"/>
    </row>
    <row r="101" spans="1:4" ht="23.25">
      <c r="A101" s="13"/>
      <c r="B101" s="13"/>
      <c r="C101" s="13"/>
      <c r="D101" s="13"/>
    </row>
    <row r="102" spans="1:4" ht="23.25">
      <c r="A102" s="13"/>
      <c r="B102" s="13"/>
      <c r="C102" s="13"/>
      <c r="D102" s="13"/>
    </row>
    <row r="103" spans="1:4" ht="23.25">
      <c r="A103" s="13"/>
      <c r="B103" s="13"/>
      <c r="C103" s="13"/>
      <c r="D103" s="13"/>
    </row>
    <row r="104" spans="1:4" ht="23.25">
      <c r="A104" s="13"/>
      <c r="B104" s="13"/>
      <c r="C104" s="13"/>
      <c r="D104" s="13"/>
    </row>
    <row r="105" spans="1:4" ht="23.25">
      <c r="A105" s="13"/>
      <c r="B105" s="13"/>
      <c r="C105" s="13"/>
      <c r="D105" s="13"/>
    </row>
    <row r="106" spans="1:4" ht="23.25">
      <c r="A106" s="13"/>
      <c r="B106" s="13"/>
      <c r="C106" s="13"/>
      <c r="D106" s="13"/>
    </row>
    <row r="107" spans="1:4" ht="23.25">
      <c r="A107" s="13"/>
      <c r="B107" s="13"/>
      <c r="C107" s="13"/>
      <c r="D107" s="13"/>
    </row>
    <row r="108" spans="1:4" ht="23.25">
      <c r="A108" s="13"/>
      <c r="B108" s="13"/>
      <c r="C108" s="13"/>
      <c r="D108" s="13"/>
    </row>
    <row r="109" spans="1:4" ht="23.25">
      <c r="A109" s="13"/>
      <c r="B109" s="13"/>
      <c r="C109" s="13"/>
      <c r="D109" s="13"/>
    </row>
    <row r="110" spans="1:4" ht="23.25">
      <c r="A110" s="13"/>
      <c r="B110" s="13"/>
      <c r="C110" s="13"/>
      <c r="D110" s="13"/>
    </row>
    <row r="111" spans="1:4" ht="23.25">
      <c r="A111" s="13"/>
      <c r="B111" s="13"/>
      <c r="C111" s="13"/>
      <c r="D111" s="13"/>
    </row>
    <row r="112" spans="1:4" ht="23.25">
      <c r="A112" s="13"/>
      <c r="B112" s="13"/>
      <c r="C112" s="13"/>
      <c r="D112" s="13"/>
    </row>
    <row r="113" spans="1:4" ht="23.25">
      <c r="A113" s="13"/>
      <c r="B113" s="13"/>
      <c r="C113" s="13"/>
      <c r="D113" s="13"/>
    </row>
    <row r="114" spans="1:4" ht="23.25">
      <c r="A114" s="13"/>
      <c r="B114" s="13"/>
      <c r="C114" s="13"/>
      <c r="D114" s="13"/>
    </row>
    <row r="115" spans="1:4" ht="23.25">
      <c r="A115" s="13"/>
      <c r="B115" s="13"/>
      <c r="C115" s="13"/>
      <c r="D115" s="13"/>
    </row>
    <row r="116" spans="1:4" ht="23.25">
      <c r="A116" s="13"/>
      <c r="B116" s="13"/>
      <c r="C116" s="13"/>
      <c r="D116" s="13"/>
    </row>
    <row r="117" spans="1:4" ht="23.25">
      <c r="A117" s="13"/>
      <c r="B117" s="13"/>
      <c r="C117" s="13"/>
      <c r="D117" s="13"/>
    </row>
    <row r="118" spans="1:4" ht="23.25">
      <c r="A118" s="13"/>
      <c r="B118" s="13"/>
      <c r="C118" s="13"/>
      <c r="D118" s="13"/>
    </row>
    <row r="119" spans="1:4" ht="23.25">
      <c r="A119" s="13"/>
      <c r="B119" s="13"/>
      <c r="C119" s="13"/>
      <c r="D119" s="13"/>
    </row>
    <row r="120" spans="1:4" ht="23.25">
      <c r="A120" s="13"/>
      <c r="B120" s="13"/>
      <c r="C120" s="13"/>
      <c r="D120" s="13"/>
    </row>
    <row r="121" spans="1:4" ht="23.25">
      <c r="A121" s="13"/>
      <c r="B121" s="13"/>
      <c r="C121" s="13"/>
      <c r="D121" s="13"/>
    </row>
    <row r="122" spans="1:4" ht="23.25">
      <c r="A122" s="13"/>
      <c r="B122" s="13"/>
      <c r="C122" s="13"/>
      <c r="D122" s="13"/>
    </row>
    <row r="123" spans="1:4" ht="23.25">
      <c r="A123" s="13"/>
      <c r="B123" s="13"/>
      <c r="C123" s="15"/>
      <c r="D123" s="13"/>
    </row>
    <row r="124" spans="1:4" ht="23.25">
      <c r="A124" s="13"/>
      <c r="B124" s="13"/>
      <c r="C124" s="13"/>
      <c r="D124" s="13"/>
    </row>
    <row r="125" spans="1:4" ht="23.25">
      <c r="A125" s="13"/>
      <c r="B125" s="13"/>
      <c r="C125" s="13"/>
      <c r="D125" s="15"/>
    </row>
    <row r="126" spans="1:4" ht="23.25">
      <c r="A126" s="13"/>
      <c r="B126" s="13"/>
      <c r="C126" s="13"/>
      <c r="D126" s="13"/>
    </row>
    <row r="127" spans="1:4" ht="23.25">
      <c r="A127" s="13"/>
      <c r="B127" s="13"/>
      <c r="C127" s="13"/>
      <c r="D127" s="13"/>
    </row>
    <row r="128" spans="1:4" ht="23.25">
      <c r="A128" s="13"/>
      <c r="B128" s="13"/>
      <c r="C128" s="13"/>
      <c r="D128" s="13"/>
    </row>
    <row r="129" spans="1:4" ht="23.25">
      <c r="A129" s="13"/>
      <c r="B129" s="13"/>
      <c r="C129" s="13"/>
      <c r="D129" s="13"/>
    </row>
    <row r="130" spans="1:4" ht="23.25">
      <c r="A130" s="13"/>
      <c r="B130" s="13"/>
      <c r="C130" s="13"/>
      <c r="D130" s="13"/>
    </row>
    <row r="131" spans="1:4" ht="23.25">
      <c r="A131" s="13"/>
      <c r="B131" s="13"/>
      <c r="C131" s="13"/>
      <c r="D131" s="13"/>
    </row>
    <row r="132" spans="1:4" ht="23.25">
      <c r="A132" s="13"/>
      <c r="B132" s="13"/>
      <c r="C132" s="13"/>
      <c r="D132" s="13"/>
    </row>
    <row r="133" spans="1:4" ht="23.25">
      <c r="A133" s="13"/>
      <c r="B133" s="13"/>
      <c r="C133" s="13"/>
      <c r="D133" s="13"/>
    </row>
    <row r="134" spans="1:4" ht="23.25">
      <c r="A134" s="13"/>
      <c r="B134" s="13"/>
      <c r="C134" s="13"/>
      <c r="D134" s="13"/>
    </row>
    <row r="135" spans="1:4" ht="23.25">
      <c r="A135" s="13"/>
      <c r="B135" s="13"/>
      <c r="C135" s="13"/>
      <c r="D135" s="13"/>
    </row>
    <row r="136" spans="1:4" ht="23.25">
      <c r="A136" s="13"/>
      <c r="B136" s="13"/>
      <c r="C136" s="13"/>
      <c r="D136" s="13"/>
    </row>
    <row r="137" spans="1:4" ht="23.25">
      <c r="A137" s="13"/>
      <c r="B137" s="13"/>
      <c r="C137" s="13"/>
      <c r="D137" s="13"/>
    </row>
    <row r="138" spans="1:4" ht="23.25">
      <c r="A138" s="13"/>
      <c r="B138" s="13"/>
      <c r="C138" s="13"/>
      <c r="D138" s="13"/>
    </row>
    <row r="139" spans="1:4" ht="23.25">
      <c r="A139" s="13"/>
      <c r="B139" s="13"/>
      <c r="C139" s="13"/>
      <c r="D139" s="13"/>
    </row>
    <row r="140" spans="1:4" ht="23.25">
      <c r="A140" s="13"/>
      <c r="B140" s="13"/>
      <c r="C140" s="13"/>
      <c r="D140" s="13"/>
    </row>
    <row r="141" spans="1:4" ht="23.25">
      <c r="A141" s="13"/>
      <c r="B141" s="13"/>
      <c r="C141" s="13"/>
      <c r="D141" s="13"/>
    </row>
    <row r="142" spans="1:4" ht="23.25">
      <c r="A142" s="13"/>
      <c r="B142" s="13"/>
      <c r="C142" s="13"/>
      <c r="D142" s="13"/>
    </row>
    <row r="143" spans="1:4" ht="23.25">
      <c r="A143" s="13"/>
      <c r="B143" s="13"/>
      <c r="C143" s="13"/>
      <c r="D143" s="13"/>
    </row>
    <row r="144" spans="1:4" ht="23.25">
      <c r="A144" s="13"/>
      <c r="B144" s="13"/>
      <c r="C144" s="13"/>
      <c r="D144" s="13"/>
    </row>
    <row r="145" spans="1:4" ht="23.25">
      <c r="A145" s="13"/>
      <c r="B145" s="13"/>
      <c r="C145" s="13"/>
      <c r="D145" s="13"/>
    </row>
    <row r="146" spans="1:4" ht="23.25">
      <c r="A146" s="13"/>
      <c r="B146" s="13"/>
      <c r="C146" s="13"/>
      <c r="D146" s="13"/>
    </row>
    <row r="147" spans="1:4" ht="23.25">
      <c r="A147" s="13"/>
      <c r="B147" s="13"/>
      <c r="C147" s="13"/>
      <c r="D147" s="13"/>
    </row>
    <row r="148" spans="1:4" ht="23.25">
      <c r="A148" s="13"/>
      <c r="B148" s="13"/>
      <c r="C148" s="13"/>
      <c r="D148" s="13"/>
    </row>
    <row r="149" spans="1:4" ht="23.25">
      <c r="A149" s="13"/>
      <c r="B149" s="13"/>
      <c r="C149" s="13"/>
      <c r="D149" s="13"/>
    </row>
    <row r="150" spans="1:4" ht="23.25">
      <c r="A150" s="13"/>
      <c r="B150" s="13"/>
      <c r="C150" s="13"/>
      <c r="D150" s="13"/>
    </row>
    <row r="151" spans="1:4" ht="23.25">
      <c r="A151" s="13"/>
      <c r="B151" s="13"/>
      <c r="C151" s="13"/>
      <c r="D151" s="13"/>
    </row>
    <row r="152" spans="1:4" ht="23.25">
      <c r="A152" s="13"/>
      <c r="B152" s="13"/>
      <c r="C152" s="15"/>
      <c r="D152" s="13"/>
    </row>
    <row r="153" spans="1:4" ht="23.25">
      <c r="A153" s="13"/>
      <c r="B153" s="13"/>
      <c r="C153" s="13"/>
      <c r="D153" s="13"/>
    </row>
    <row r="154" spans="1:4" ht="23.25">
      <c r="A154" s="13"/>
      <c r="B154" s="13"/>
      <c r="C154" s="13"/>
      <c r="D154" s="15"/>
    </row>
    <row r="155" spans="1:4" ht="23.25">
      <c r="A155" s="13"/>
      <c r="B155" s="13"/>
      <c r="C155" s="13"/>
      <c r="D155" s="13"/>
    </row>
    <row r="156" spans="1:4" ht="23.25">
      <c r="A156" s="13"/>
      <c r="B156" s="13"/>
      <c r="C156" s="13"/>
      <c r="D156" s="13"/>
    </row>
    <row r="157" spans="1:4" ht="23.25">
      <c r="A157" s="13"/>
      <c r="B157" s="13"/>
      <c r="C157" s="13"/>
      <c r="D157" s="13"/>
    </row>
    <row r="158" spans="1:4" ht="23.25">
      <c r="A158" s="13"/>
      <c r="B158" s="13"/>
      <c r="C158" s="13"/>
      <c r="D158" s="13"/>
    </row>
    <row r="159" spans="1:4" ht="23.25">
      <c r="A159" s="13"/>
      <c r="B159" s="13"/>
      <c r="C159" s="13"/>
      <c r="D159" s="13"/>
    </row>
    <row r="160" spans="1:4" ht="23.25">
      <c r="A160" s="13"/>
      <c r="B160" s="13"/>
      <c r="C160" s="13"/>
      <c r="D160" s="13"/>
    </row>
    <row r="161" spans="1:4" ht="23.25">
      <c r="A161" s="13"/>
      <c r="B161" s="13"/>
      <c r="C161" s="13"/>
      <c r="D161" s="13"/>
    </row>
    <row r="162" spans="1:4" ht="23.25">
      <c r="A162" s="13"/>
      <c r="B162" s="13"/>
      <c r="C162" s="13"/>
      <c r="D162" s="13"/>
    </row>
    <row r="163" spans="1:4" ht="23.25">
      <c r="A163" s="13"/>
      <c r="B163" s="13"/>
      <c r="C163" s="13"/>
      <c r="D163" s="13"/>
    </row>
    <row r="164" spans="1:4" ht="23.25">
      <c r="A164" s="13"/>
      <c r="B164" s="13"/>
      <c r="C164" s="13"/>
      <c r="D164" s="13"/>
    </row>
    <row r="165" spans="1:4" ht="23.25">
      <c r="A165" s="13"/>
      <c r="B165" s="13"/>
      <c r="C165" s="13"/>
      <c r="D165" s="13"/>
    </row>
    <row r="166" spans="1:4" ht="23.25">
      <c r="A166" s="13"/>
      <c r="B166" s="13"/>
      <c r="C166" s="13"/>
      <c r="D166" s="13"/>
    </row>
    <row r="167" spans="1:4" ht="23.25">
      <c r="A167" s="13"/>
      <c r="B167" s="13"/>
      <c r="C167" s="13"/>
      <c r="D167" s="13"/>
    </row>
    <row r="168" spans="1:4" ht="23.25">
      <c r="A168" s="13"/>
      <c r="B168" s="13"/>
      <c r="C168" s="13"/>
      <c r="D168" s="13"/>
    </row>
    <row r="169" spans="1:4" ht="23.25">
      <c r="A169" s="13"/>
      <c r="B169" s="13"/>
      <c r="C169" s="13"/>
      <c r="D169" s="13"/>
    </row>
    <row r="170" spans="1:4" ht="23.25">
      <c r="A170" s="13"/>
      <c r="B170" s="13"/>
      <c r="C170" s="13"/>
      <c r="D170" s="13"/>
    </row>
    <row r="171" spans="1:4" ht="23.25">
      <c r="A171" s="13"/>
      <c r="B171" s="13"/>
      <c r="C171" s="13"/>
      <c r="D171" s="13"/>
    </row>
    <row r="172" spans="1:4" ht="23.25">
      <c r="A172" s="13"/>
      <c r="B172" s="13"/>
      <c r="C172" s="13"/>
      <c r="D172" s="13"/>
    </row>
    <row r="173" spans="1:4" ht="23.25">
      <c r="A173" s="13"/>
      <c r="B173" s="13"/>
      <c r="C173" s="13"/>
      <c r="D173" s="13"/>
    </row>
    <row r="174" spans="1:4" ht="23.25">
      <c r="A174" s="13"/>
      <c r="B174" s="13"/>
      <c r="C174" s="13"/>
      <c r="D174" s="13"/>
    </row>
    <row r="175" spans="1:4" ht="23.25">
      <c r="A175" s="13"/>
      <c r="B175" s="13"/>
      <c r="C175" s="13"/>
      <c r="D175" s="13"/>
    </row>
    <row r="176" spans="1:4" ht="23.25">
      <c r="A176" s="13"/>
      <c r="B176" s="13"/>
      <c r="C176" s="13"/>
      <c r="D176" s="13"/>
    </row>
    <row r="177" spans="1:4" ht="23.25">
      <c r="A177" s="13"/>
      <c r="B177" s="13"/>
      <c r="C177" s="13"/>
      <c r="D177" s="13"/>
    </row>
    <row r="178" spans="1:4" ht="23.25">
      <c r="A178" s="13"/>
      <c r="B178" s="13"/>
      <c r="C178" s="13"/>
      <c r="D178" s="13"/>
    </row>
    <row r="179" spans="1:4" ht="23.25">
      <c r="A179" s="13"/>
      <c r="B179" s="13"/>
      <c r="C179" s="13"/>
      <c r="D179" s="13"/>
    </row>
    <row r="180" spans="1:4" ht="23.25">
      <c r="A180" s="13"/>
      <c r="B180" s="13"/>
      <c r="C180" s="13"/>
      <c r="D180" s="13"/>
    </row>
    <row r="181" spans="1:4" ht="23.25">
      <c r="A181" s="13"/>
      <c r="B181" s="13"/>
      <c r="C181" s="13"/>
      <c r="D181" s="13"/>
    </row>
    <row r="182" spans="1:4" ht="23.25">
      <c r="A182" s="13"/>
      <c r="B182" s="13"/>
      <c r="C182" s="15"/>
      <c r="D182" s="13"/>
    </row>
    <row r="183" spans="1:4" ht="23.25">
      <c r="A183" s="13"/>
      <c r="B183" s="13"/>
      <c r="C183" s="13"/>
      <c r="D183" s="13"/>
    </row>
    <row r="184" spans="1:4" ht="23.25">
      <c r="A184" s="13"/>
      <c r="B184" s="13"/>
      <c r="C184" s="13"/>
      <c r="D184" s="15"/>
    </row>
    <row r="185" spans="1:4" ht="23.25">
      <c r="A185" s="13"/>
      <c r="B185" s="13"/>
      <c r="C185" s="13"/>
      <c r="D185" s="13"/>
    </row>
    <row r="186" spans="1:4" ht="23.25">
      <c r="A186" s="13"/>
      <c r="B186" s="13"/>
      <c r="C186" s="13"/>
      <c r="D186" s="13"/>
    </row>
    <row r="187" spans="1:4" ht="23.25">
      <c r="A187" s="13"/>
      <c r="B187" s="13"/>
      <c r="C187" s="13"/>
      <c r="D187" s="13"/>
    </row>
    <row r="188" spans="1:4" ht="23.25">
      <c r="A188" s="13"/>
      <c r="B188" s="13"/>
      <c r="C188" s="13"/>
      <c r="D188" s="13"/>
    </row>
    <row r="189" spans="1:4" ht="23.25">
      <c r="A189" s="13"/>
      <c r="B189" s="13"/>
      <c r="C189" s="13"/>
      <c r="D189" s="13"/>
    </row>
    <row r="190" spans="1:4" ht="23.25">
      <c r="A190" s="13"/>
      <c r="B190" s="13"/>
      <c r="C190" s="13"/>
      <c r="D190" s="13"/>
    </row>
    <row r="191" spans="1:4" ht="23.25">
      <c r="A191" s="13"/>
      <c r="B191" s="13"/>
      <c r="C191" s="13"/>
      <c r="D191" s="13"/>
    </row>
    <row r="192" spans="1:4" ht="23.25">
      <c r="A192" s="13"/>
      <c r="B192" s="13"/>
      <c r="C192" s="15"/>
      <c r="D192" s="15"/>
    </row>
    <row r="193" spans="1:4" ht="23.25">
      <c r="A193" s="13"/>
      <c r="B193" s="13"/>
      <c r="C193" s="13"/>
      <c r="D193" s="13"/>
    </row>
    <row r="194" spans="1:4" ht="23.25">
      <c r="A194" s="13"/>
      <c r="B194" s="13"/>
      <c r="C194" s="13"/>
      <c r="D194" s="13"/>
    </row>
    <row r="195" spans="1:4" ht="23.25">
      <c r="A195" s="13"/>
      <c r="B195" s="13"/>
      <c r="C195" s="13"/>
      <c r="D195" s="13"/>
    </row>
    <row r="196" spans="1:4" ht="23.25">
      <c r="A196" s="13"/>
      <c r="B196" s="13"/>
      <c r="C196" s="13"/>
      <c r="D196" s="13"/>
    </row>
    <row r="197" spans="1:4" ht="23.25">
      <c r="A197" s="13"/>
      <c r="B197" s="13"/>
      <c r="C197" s="13"/>
      <c r="D197" s="13"/>
    </row>
    <row r="198" spans="1:4" ht="23.25">
      <c r="A198" s="13"/>
      <c r="B198" s="13"/>
      <c r="C198" s="13"/>
      <c r="D198" s="13"/>
    </row>
    <row r="199" spans="1:4" ht="23.25">
      <c r="A199" s="13"/>
      <c r="B199" s="13"/>
      <c r="C199" s="13"/>
      <c r="D199" s="13"/>
    </row>
    <row r="200" spans="1:4" ht="23.25">
      <c r="A200" s="13"/>
      <c r="B200" s="13"/>
      <c r="C200" s="13"/>
      <c r="D200" s="13"/>
    </row>
    <row r="201" spans="1:4" ht="23.25">
      <c r="A201" s="13"/>
      <c r="B201" s="13"/>
      <c r="C201" s="13"/>
      <c r="D201" s="13"/>
    </row>
    <row r="202" spans="1:4" ht="23.25">
      <c r="A202" s="13"/>
      <c r="B202" s="13"/>
      <c r="C202" s="13"/>
      <c r="D202" s="13"/>
    </row>
    <row r="203" spans="1:4" ht="23.25">
      <c r="A203" s="13"/>
      <c r="B203" s="13"/>
      <c r="C203" s="13"/>
      <c r="D203" s="13"/>
    </row>
    <row r="204" spans="1:4" ht="23.25">
      <c r="A204" s="13"/>
      <c r="B204" s="13"/>
      <c r="C204" s="13"/>
      <c r="D204" s="13"/>
    </row>
    <row r="205" spans="1:4" ht="23.25">
      <c r="A205" s="13"/>
      <c r="B205" s="13"/>
      <c r="C205" s="13"/>
      <c r="D205" s="13"/>
    </row>
    <row r="206" spans="1:4" ht="23.25">
      <c r="A206" s="13"/>
      <c r="B206" s="13"/>
      <c r="C206" s="13"/>
      <c r="D206" s="13"/>
    </row>
    <row r="207" spans="1:4" ht="23.25">
      <c r="A207" s="13"/>
      <c r="B207" s="13"/>
      <c r="C207" s="13"/>
      <c r="D207" s="13"/>
    </row>
    <row r="208" spans="1:4" ht="23.25">
      <c r="A208" s="13"/>
      <c r="B208" s="13"/>
      <c r="C208" s="13"/>
      <c r="D208" s="13"/>
    </row>
    <row r="209" spans="1:4" ht="23.25">
      <c r="A209" s="13"/>
      <c r="B209" s="13"/>
      <c r="C209" s="15"/>
      <c r="D209" s="13"/>
    </row>
    <row r="210" spans="1:4" ht="23.25">
      <c r="A210" s="13"/>
      <c r="B210" s="13"/>
      <c r="C210" s="13"/>
      <c r="D210" s="13"/>
    </row>
    <row r="211" spans="1:4" ht="23.25">
      <c r="A211" s="13"/>
      <c r="B211" s="13"/>
      <c r="C211" s="13"/>
      <c r="D211" s="15"/>
    </row>
    <row r="212" spans="1:4" ht="23.25">
      <c r="A212" s="13"/>
      <c r="B212" s="13"/>
      <c r="C212" s="13"/>
      <c r="D212" s="13"/>
    </row>
    <row r="213" spans="1:4" ht="23.25">
      <c r="A213" s="13"/>
      <c r="B213" s="13"/>
      <c r="C213" s="13"/>
      <c r="D213" s="13"/>
    </row>
    <row r="214" spans="1:4" ht="23.25">
      <c r="A214" s="13"/>
      <c r="B214" s="13"/>
      <c r="C214" s="13"/>
      <c r="D214" s="13"/>
    </row>
    <row r="215" spans="1:4" ht="23.25">
      <c r="A215" s="13"/>
      <c r="B215" s="13"/>
      <c r="C215" s="13"/>
      <c r="D215" s="13"/>
    </row>
    <row r="216" spans="1:4" ht="23.25">
      <c r="A216" s="13"/>
      <c r="B216" s="13"/>
      <c r="C216" s="13"/>
      <c r="D216" s="13"/>
    </row>
    <row r="217" spans="1:4" ht="23.25">
      <c r="A217" s="13"/>
      <c r="B217" s="13"/>
      <c r="C217" s="13"/>
      <c r="D217" s="13"/>
    </row>
    <row r="218" spans="1:4" ht="23.25">
      <c r="A218" s="13"/>
      <c r="B218" s="13"/>
      <c r="C218" s="13"/>
      <c r="D218" s="13"/>
    </row>
    <row r="219" spans="1:4" ht="23.25">
      <c r="A219" s="13"/>
      <c r="B219" s="13"/>
      <c r="C219" s="15"/>
      <c r="D219" s="15"/>
    </row>
    <row r="220" spans="1:4" ht="23.25">
      <c r="A220" s="13"/>
      <c r="B220" s="13"/>
      <c r="C220" s="13"/>
      <c r="D220" s="13"/>
    </row>
    <row r="221" spans="1:4" ht="23.25">
      <c r="A221" s="13"/>
      <c r="B221" s="13"/>
      <c r="C221" s="13"/>
      <c r="D221" s="13"/>
    </row>
    <row r="222" spans="1:4" ht="23.25">
      <c r="A222" s="13"/>
      <c r="B222" s="13"/>
      <c r="C222" s="13"/>
      <c r="D222" s="13"/>
    </row>
    <row r="223" spans="1:4" ht="23.25">
      <c r="A223" s="13"/>
      <c r="B223" s="13"/>
      <c r="C223" s="13"/>
      <c r="D223" s="13"/>
    </row>
    <row r="224" spans="1:4" ht="23.25">
      <c r="A224" s="13"/>
      <c r="B224" s="13"/>
      <c r="C224" s="13"/>
      <c r="D224" s="13"/>
    </row>
    <row r="225" spans="1:4" ht="23.25">
      <c r="A225" s="13"/>
      <c r="B225" s="13"/>
      <c r="C225" s="13"/>
      <c r="D225" s="13"/>
    </row>
    <row r="226" spans="1:4" ht="23.25">
      <c r="A226" s="13"/>
      <c r="B226" s="13"/>
      <c r="C226" s="13"/>
      <c r="D226" s="13"/>
    </row>
    <row r="227" spans="1:4" ht="23.25">
      <c r="A227" s="13"/>
      <c r="B227" s="13"/>
      <c r="C227" s="13"/>
      <c r="D227" s="13"/>
    </row>
    <row r="228" spans="1:4" ht="23.25">
      <c r="A228" s="13"/>
      <c r="B228" s="13"/>
      <c r="C228" s="13"/>
      <c r="D228" s="13"/>
    </row>
    <row r="229" spans="1:4" ht="23.25">
      <c r="A229" s="13"/>
      <c r="B229" s="13"/>
      <c r="C229" s="13"/>
      <c r="D229" s="13"/>
    </row>
    <row r="230" spans="1:4" ht="23.25">
      <c r="A230" s="13"/>
      <c r="B230" s="13"/>
      <c r="C230" s="13"/>
      <c r="D230" s="13"/>
    </row>
    <row r="231" spans="1:4" ht="23.25">
      <c r="A231" s="13"/>
      <c r="B231" s="13"/>
      <c r="C231" s="13"/>
      <c r="D231" s="13"/>
    </row>
    <row r="232" spans="1:4" ht="23.25">
      <c r="A232" s="13"/>
      <c r="B232" s="13"/>
      <c r="C232" s="13"/>
      <c r="D232" s="13"/>
    </row>
    <row r="233" spans="1:4" ht="23.25">
      <c r="A233" s="13"/>
      <c r="B233" s="13"/>
      <c r="C233" s="13"/>
      <c r="D233" s="13"/>
    </row>
    <row r="234" spans="1:4" ht="23.25">
      <c r="A234" s="13"/>
      <c r="B234" s="13"/>
      <c r="C234" s="13"/>
      <c r="D234" s="13"/>
    </row>
    <row r="235" spans="1:4" ht="23.25">
      <c r="A235" s="13"/>
      <c r="B235" s="13"/>
      <c r="C235" s="13"/>
      <c r="D235" s="13"/>
    </row>
    <row r="236" spans="1:4" ht="23.25">
      <c r="A236" s="13"/>
      <c r="B236" s="13"/>
      <c r="C236" s="13"/>
      <c r="D236" s="13"/>
    </row>
    <row r="237" spans="1:4" ht="23.25">
      <c r="A237" s="13"/>
      <c r="B237" s="13"/>
      <c r="C237" s="15"/>
      <c r="D237" s="13"/>
    </row>
    <row r="238" spans="1:4" ht="23.25">
      <c r="A238" s="13"/>
      <c r="B238" s="13"/>
      <c r="C238" s="13"/>
      <c r="D238" s="13"/>
    </row>
    <row r="239" spans="1:4" ht="23.25">
      <c r="A239" s="13"/>
      <c r="B239" s="13"/>
      <c r="C239" s="13"/>
      <c r="D239" s="15"/>
    </row>
    <row r="240" spans="1:4" ht="23.25">
      <c r="A240" s="13"/>
      <c r="B240" s="13"/>
      <c r="C240" s="13"/>
      <c r="D240" s="13"/>
    </row>
    <row r="241" spans="1:4" ht="23.25">
      <c r="A241" s="13"/>
      <c r="B241" s="13"/>
      <c r="C241" s="13"/>
      <c r="D241" s="13"/>
    </row>
    <row r="242" spans="1:4" ht="23.25">
      <c r="A242" s="13"/>
      <c r="B242" s="13"/>
      <c r="C242" s="13"/>
      <c r="D242" s="13"/>
    </row>
    <row r="243" spans="1:4" ht="23.25">
      <c r="A243" s="13"/>
      <c r="B243" s="13"/>
      <c r="C243" s="13"/>
      <c r="D243" s="13"/>
    </row>
    <row r="244" spans="1:4" ht="23.25">
      <c r="A244" s="13"/>
      <c r="B244" s="13"/>
      <c r="C244" s="13"/>
      <c r="D244" s="13"/>
    </row>
    <row r="245" spans="1:4" ht="23.25">
      <c r="A245" s="13"/>
      <c r="B245" s="13"/>
      <c r="C245" s="13"/>
      <c r="D245" s="13"/>
    </row>
    <row r="246" spans="1:4" ht="23.25">
      <c r="A246" s="13"/>
      <c r="B246" s="13"/>
      <c r="C246" s="13"/>
      <c r="D246" s="13"/>
    </row>
    <row r="247" spans="1:4" ht="23.25">
      <c r="A247" s="13"/>
      <c r="B247" s="13"/>
      <c r="C247" s="15"/>
      <c r="D247" s="15"/>
    </row>
    <row r="248" spans="1:4" ht="23.25">
      <c r="A248" s="13"/>
      <c r="B248" s="13"/>
      <c r="C248" s="13"/>
      <c r="D248" s="13"/>
    </row>
    <row r="249" spans="1:4" ht="23.25">
      <c r="A249" s="13"/>
      <c r="B249" s="13"/>
      <c r="C249" s="13"/>
      <c r="D249" s="13"/>
    </row>
    <row r="250" spans="1:4" ht="23.25">
      <c r="A250" s="13"/>
      <c r="B250" s="13"/>
      <c r="C250" s="13"/>
      <c r="D250" s="13"/>
    </row>
    <row r="251" spans="1:4" ht="23.25">
      <c r="A251" s="13"/>
      <c r="B251" s="13"/>
      <c r="C251" s="13"/>
      <c r="D251" s="13"/>
    </row>
    <row r="252" spans="1:4" ht="23.25">
      <c r="A252" s="13"/>
      <c r="B252" s="13"/>
      <c r="C252" s="13"/>
      <c r="D252" s="13"/>
    </row>
    <row r="253" spans="1:4" ht="23.25">
      <c r="A253" s="13"/>
      <c r="B253" s="13"/>
      <c r="C253" s="13"/>
      <c r="D253" s="13"/>
    </row>
    <row r="254" spans="1:4" ht="23.25">
      <c r="A254" s="13"/>
      <c r="B254" s="13"/>
      <c r="C254" s="13"/>
      <c r="D254" s="13"/>
    </row>
    <row r="255" spans="1:4" ht="23.25">
      <c r="A255" s="13"/>
      <c r="B255" s="13"/>
      <c r="C255" s="13"/>
      <c r="D255" s="13"/>
    </row>
    <row r="256" spans="1:4" ht="23.25">
      <c r="A256" s="13"/>
      <c r="B256" s="13"/>
      <c r="C256" s="13"/>
      <c r="D256" s="13"/>
    </row>
    <row r="257" spans="1:4" ht="23.25">
      <c r="A257" s="13"/>
      <c r="B257" s="13"/>
      <c r="C257" s="13"/>
      <c r="D257" s="13"/>
    </row>
    <row r="258" spans="1:4" ht="23.25">
      <c r="A258" s="13"/>
      <c r="B258" s="13"/>
      <c r="C258" s="13"/>
      <c r="D258" s="13"/>
    </row>
    <row r="259" spans="1:4" ht="23.25">
      <c r="A259" s="13"/>
      <c r="B259" s="13"/>
      <c r="C259" s="13"/>
      <c r="D259" s="13"/>
    </row>
    <row r="260" spans="1:4" ht="23.25">
      <c r="A260" s="13"/>
      <c r="B260" s="13"/>
      <c r="C260" s="13"/>
      <c r="D260" s="13"/>
    </row>
    <row r="261" spans="1:4" ht="23.25">
      <c r="A261" s="13"/>
      <c r="B261" s="13"/>
      <c r="C261" s="13"/>
      <c r="D261" s="13"/>
    </row>
    <row r="262" spans="1:4" ht="23.25">
      <c r="A262" s="13"/>
      <c r="B262" s="13"/>
      <c r="C262" s="13"/>
      <c r="D262" s="13"/>
    </row>
    <row r="263" spans="1:4" ht="23.25">
      <c r="A263" s="13"/>
      <c r="B263" s="13"/>
      <c r="C263" s="13"/>
      <c r="D263" s="13"/>
    </row>
    <row r="264" spans="1:4" ht="23.25">
      <c r="A264" s="13"/>
      <c r="B264" s="13"/>
      <c r="C264" s="13"/>
      <c r="D264" s="13"/>
    </row>
    <row r="265" spans="1:4" ht="23.25">
      <c r="A265" s="13"/>
      <c r="B265" s="13"/>
      <c r="C265" s="13"/>
      <c r="D265" s="13"/>
    </row>
    <row r="266" spans="1:4" ht="23.25">
      <c r="A266" s="13"/>
      <c r="B266" s="13"/>
      <c r="C266" s="13"/>
      <c r="D266" s="13"/>
    </row>
    <row r="267" spans="1:4" ht="23.25">
      <c r="A267" s="13"/>
      <c r="B267" s="13"/>
      <c r="C267" s="13"/>
      <c r="D267" s="13"/>
    </row>
    <row r="268" spans="1:4" ht="23.25">
      <c r="A268" s="13"/>
      <c r="B268" s="13"/>
      <c r="C268" s="13"/>
      <c r="D268" s="13"/>
    </row>
    <row r="269" spans="1:4" ht="23.25">
      <c r="A269" s="13"/>
      <c r="B269" s="13"/>
      <c r="C269" s="13"/>
      <c r="D269" s="13"/>
    </row>
    <row r="270" spans="1:4" ht="23.25">
      <c r="A270" s="13"/>
      <c r="B270" s="13"/>
      <c r="C270" s="13"/>
      <c r="D270" s="13"/>
    </row>
    <row r="271" spans="1:4" ht="23.25">
      <c r="A271" s="13"/>
      <c r="B271" s="13"/>
      <c r="C271" s="13"/>
      <c r="D271" s="13"/>
    </row>
    <row r="272" spans="1:4" ht="23.25">
      <c r="A272" s="13"/>
      <c r="B272" s="13"/>
      <c r="C272" s="13"/>
      <c r="D272" s="13"/>
    </row>
    <row r="273" spans="1:4" ht="23.25">
      <c r="A273" s="13"/>
      <c r="B273" s="13"/>
      <c r="C273" s="13"/>
      <c r="D273" s="13"/>
    </row>
    <row r="274" spans="1:4" ht="23.25">
      <c r="A274" s="13"/>
      <c r="B274" s="13"/>
      <c r="C274" s="13"/>
      <c r="D274" s="13"/>
    </row>
    <row r="275" spans="1:4" ht="23.25">
      <c r="A275" s="13"/>
      <c r="B275" s="13"/>
      <c r="C275" s="13"/>
      <c r="D275" s="13"/>
    </row>
    <row r="276" spans="1:4" ht="23.25">
      <c r="A276" s="13"/>
      <c r="B276" s="13"/>
      <c r="C276" s="13"/>
      <c r="D276" s="13"/>
    </row>
    <row r="277" spans="1:4" ht="23.25">
      <c r="A277" s="13"/>
      <c r="B277" s="13"/>
      <c r="C277" s="13"/>
      <c r="D277" s="13"/>
    </row>
    <row r="278" spans="1:4" ht="23.25">
      <c r="A278" s="13"/>
      <c r="B278" s="13"/>
      <c r="C278" s="13"/>
      <c r="D278" s="13"/>
    </row>
    <row r="279" spans="1:4" ht="23.25">
      <c r="A279" s="13"/>
      <c r="B279" s="13"/>
      <c r="C279" s="13"/>
      <c r="D279" s="13"/>
    </row>
    <row r="280" spans="1:4" ht="23.25">
      <c r="A280" s="13"/>
      <c r="B280" s="13"/>
      <c r="C280" s="13"/>
      <c r="D280" s="13"/>
    </row>
    <row r="281" spans="1:4" ht="23.25">
      <c r="A281" s="13"/>
      <c r="B281" s="13"/>
      <c r="C281" s="13"/>
      <c r="D281" s="13"/>
    </row>
    <row r="282" spans="1:4" ht="23.25">
      <c r="A282" s="13"/>
      <c r="B282" s="13"/>
      <c r="C282" s="13"/>
      <c r="D282" s="13"/>
    </row>
    <row r="283" spans="1:4" ht="23.25">
      <c r="A283" s="13"/>
      <c r="B283" s="13"/>
      <c r="C283" s="13"/>
      <c r="D283" s="13"/>
    </row>
    <row r="284" spans="1:4" ht="23.25">
      <c r="A284" s="13"/>
      <c r="B284" s="13"/>
      <c r="C284" s="13"/>
      <c r="D284" s="13"/>
    </row>
    <row r="285" spans="1:4" ht="23.25">
      <c r="A285" s="13"/>
      <c r="B285" s="13"/>
      <c r="C285" s="13"/>
      <c r="D285" s="13"/>
    </row>
    <row r="286" spans="1:4" ht="23.25">
      <c r="A286" s="13"/>
      <c r="B286" s="13"/>
      <c r="C286" s="13"/>
      <c r="D286" s="13"/>
    </row>
    <row r="287" spans="1:4" ht="23.25">
      <c r="A287" s="13"/>
      <c r="B287" s="13"/>
      <c r="C287" s="13"/>
      <c r="D287" s="13"/>
    </row>
    <row r="288" spans="1:4" ht="23.25">
      <c r="A288" s="13"/>
      <c r="B288" s="13"/>
      <c r="C288" s="13"/>
      <c r="D288" s="13"/>
    </row>
    <row r="289" spans="1:4" ht="23.25">
      <c r="A289" s="13"/>
      <c r="B289" s="13"/>
      <c r="C289" s="13"/>
      <c r="D289" s="13"/>
    </row>
    <row r="290" spans="1:4" ht="23.25">
      <c r="A290" s="13"/>
      <c r="B290" s="13"/>
      <c r="C290" s="13"/>
      <c r="D290" s="13"/>
    </row>
    <row r="291" spans="1:4" ht="23.25">
      <c r="A291" s="13"/>
      <c r="B291" s="13"/>
      <c r="C291" s="13"/>
      <c r="D291" s="13"/>
    </row>
    <row r="292" spans="1:4" ht="23.25">
      <c r="A292" s="13"/>
      <c r="B292" s="13"/>
      <c r="C292" s="13"/>
      <c r="D292" s="13"/>
    </row>
    <row r="293" spans="1:4" ht="23.25">
      <c r="A293" s="13"/>
      <c r="B293" s="13"/>
      <c r="C293" s="13"/>
      <c r="D293" s="13"/>
    </row>
    <row r="294" spans="1:4" ht="23.25">
      <c r="A294" s="13"/>
      <c r="B294" s="13"/>
      <c r="C294" s="13"/>
      <c r="D294" s="13"/>
    </row>
    <row r="295" spans="1:4" ht="23.25">
      <c r="A295" s="13"/>
      <c r="B295" s="13"/>
      <c r="C295" s="13"/>
      <c r="D295" s="13"/>
    </row>
    <row r="296" spans="1:4" ht="23.25">
      <c r="A296" s="13"/>
      <c r="B296" s="13"/>
      <c r="C296" s="13"/>
      <c r="D296" s="13"/>
    </row>
    <row r="297" spans="1:4" ht="23.25">
      <c r="A297" s="13"/>
      <c r="B297" s="13"/>
      <c r="C297" s="13"/>
      <c r="D297" s="13"/>
    </row>
    <row r="298" spans="1:4" ht="23.25">
      <c r="A298" s="13"/>
      <c r="B298" s="13"/>
      <c r="C298" s="13"/>
      <c r="D298" s="13"/>
    </row>
    <row r="299" spans="1:4" ht="23.25">
      <c r="A299" s="13"/>
      <c r="B299" s="13"/>
      <c r="C299" s="13"/>
      <c r="D299" s="13"/>
    </row>
    <row r="300" spans="1:4" ht="23.25">
      <c r="A300" s="13"/>
      <c r="B300" s="13"/>
      <c r="C300" s="13"/>
      <c r="D300" s="13"/>
    </row>
    <row r="301" spans="1:4" ht="23.25">
      <c r="A301" s="13"/>
      <c r="B301" s="13"/>
      <c r="C301" s="13"/>
      <c r="D301" s="13"/>
    </row>
    <row r="302" spans="1:4" ht="23.25">
      <c r="A302" s="13"/>
      <c r="B302" s="13"/>
      <c r="C302" s="13"/>
      <c r="D302" s="13"/>
    </row>
    <row r="303" spans="1:4" ht="23.25">
      <c r="A303" s="13"/>
      <c r="B303" s="13"/>
      <c r="C303" s="13"/>
      <c r="D303" s="13"/>
    </row>
    <row r="304" spans="1:4" ht="23.25">
      <c r="A304" s="13"/>
      <c r="B304" s="13"/>
      <c r="C304" s="13"/>
      <c r="D304" s="13"/>
    </row>
    <row r="305" spans="1:4" ht="23.25">
      <c r="A305" s="13"/>
      <c r="B305" s="13"/>
      <c r="C305" s="13"/>
      <c r="D305" s="13"/>
    </row>
    <row r="306" spans="1:4" ht="23.25">
      <c r="A306" s="13"/>
      <c r="B306" s="13"/>
      <c r="C306" s="13"/>
      <c r="D306" s="13"/>
    </row>
    <row r="307" spans="1:4" ht="23.25">
      <c r="A307" s="13"/>
      <c r="B307" s="13"/>
      <c r="C307" s="13"/>
      <c r="D307" s="13"/>
    </row>
    <row r="308" spans="1:4" ht="23.25">
      <c r="A308" s="13"/>
      <c r="B308" s="13"/>
      <c r="C308" s="13"/>
      <c r="D308" s="13"/>
    </row>
    <row r="309" spans="1:4" ht="23.25">
      <c r="A309" s="13"/>
      <c r="B309" s="13"/>
      <c r="C309" s="13"/>
      <c r="D309" s="13"/>
    </row>
    <row r="310" spans="1:4" ht="23.25">
      <c r="A310" s="13"/>
      <c r="B310" s="13"/>
      <c r="C310" s="13"/>
      <c r="D310" s="13"/>
    </row>
    <row r="311" spans="1:4" ht="23.25">
      <c r="A311" s="13"/>
      <c r="B311" s="13"/>
      <c r="C311" s="13"/>
      <c r="D311" s="13"/>
    </row>
    <row r="312" spans="1:4" ht="23.25">
      <c r="A312" s="13"/>
      <c r="B312" s="13"/>
      <c r="C312" s="13"/>
      <c r="D312" s="13"/>
    </row>
    <row r="313" spans="1:4" ht="23.25">
      <c r="A313" s="13"/>
      <c r="B313" s="13"/>
      <c r="C313" s="13"/>
      <c r="D313" s="13"/>
    </row>
    <row r="314" spans="1:4" ht="23.25">
      <c r="A314" s="13"/>
      <c r="B314" s="13"/>
      <c r="C314" s="13"/>
      <c r="D314" s="13"/>
    </row>
    <row r="315" spans="1:4" ht="23.25">
      <c r="A315" s="13"/>
      <c r="B315" s="13"/>
      <c r="C315" s="13"/>
      <c r="D315" s="13"/>
    </row>
    <row r="316" spans="1:4" ht="23.25">
      <c r="A316" s="13"/>
      <c r="B316" s="13"/>
      <c r="C316" s="13"/>
      <c r="D316" s="13"/>
    </row>
    <row r="317" spans="1:4" ht="23.25">
      <c r="A317" s="13"/>
      <c r="B317" s="13"/>
      <c r="C317" s="13"/>
      <c r="D317" s="13"/>
    </row>
    <row r="318" spans="1:4" ht="23.25">
      <c r="A318" s="13"/>
      <c r="B318" s="13"/>
      <c r="C318" s="13"/>
      <c r="D318" s="13"/>
    </row>
    <row r="319" spans="1:4" ht="23.25">
      <c r="A319" s="13"/>
      <c r="B319" s="13"/>
      <c r="C319" s="13"/>
      <c r="D319" s="13"/>
    </row>
    <row r="320" spans="1:4" ht="23.25">
      <c r="A320" s="13"/>
      <c r="B320" s="13"/>
      <c r="C320" s="13"/>
      <c r="D320" s="13"/>
    </row>
    <row r="321" spans="1:4" ht="23.25">
      <c r="A321" s="13"/>
      <c r="B321" s="13"/>
      <c r="C321" s="13"/>
      <c r="D321" s="13"/>
    </row>
    <row r="322" spans="1:4" ht="23.25">
      <c r="A322" s="13"/>
      <c r="B322" s="13"/>
      <c r="C322" s="13"/>
      <c r="D322" s="13"/>
    </row>
    <row r="323" spans="1:4" ht="23.25">
      <c r="A323" s="13"/>
      <c r="B323" s="13"/>
      <c r="C323" s="13"/>
      <c r="D323" s="13"/>
    </row>
    <row r="324" spans="1:4" ht="23.25">
      <c r="A324" s="13"/>
      <c r="B324" s="13"/>
      <c r="C324" s="13"/>
      <c r="D324" s="13"/>
    </row>
    <row r="325" spans="1:4" ht="23.25">
      <c r="A325" s="13"/>
      <c r="B325" s="13"/>
      <c r="C325" s="13"/>
      <c r="D325" s="13"/>
    </row>
    <row r="326" spans="1:4" ht="23.25">
      <c r="A326" s="13"/>
      <c r="B326" s="13"/>
      <c r="C326" s="13"/>
      <c r="D326" s="13"/>
    </row>
    <row r="327" spans="1:4" ht="23.25">
      <c r="A327" s="13"/>
      <c r="B327" s="13"/>
      <c r="C327" s="13"/>
      <c r="D327" s="13"/>
    </row>
    <row r="328" spans="1:4" ht="23.25">
      <c r="A328" s="13"/>
      <c r="B328" s="13"/>
      <c r="C328" s="13"/>
      <c r="D328" s="13"/>
    </row>
    <row r="329" spans="1:4" ht="23.25">
      <c r="A329" s="13"/>
      <c r="B329" s="13"/>
      <c r="C329" s="13"/>
      <c r="D329" s="13"/>
    </row>
    <row r="330" spans="1:4" ht="23.25">
      <c r="A330" s="13"/>
      <c r="B330" s="13"/>
      <c r="C330" s="13"/>
      <c r="D330" s="13"/>
    </row>
    <row r="331" spans="1:4" ht="23.25">
      <c r="A331" s="13"/>
      <c r="B331" s="13"/>
      <c r="C331" s="13"/>
      <c r="D331" s="13"/>
    </row>
    <row r="332" spans="1:4" ht="23.25">
      <c r="A332" s="13"/>
      <c r="B332" s="13"/>
      <c r="C332" s="13"/>
      <c r="D332" s="13"/>
    </row>
    <row r="333" spans="1:4" ht="23.25">
      <c r="A333" s="13"/>
      <c r="B333" s="13"/>
      <c r="C333" s="13"/>
      <c r="D333" s="13"/>
    </row>
    <row r="334" spans="1:4" ht="23.25">
      <c r="A334" s="13"/>
      <c r="B334" s="13"/>
      <c r="C334" s="13"/>
      <c r="D334" s="13"/>
    </row>
    <row r="335" spans="1:4" ht="23.25">
      <c r="A335" s="13"/>
      <c r="B335" s="13"/>
      <c r="C335" s="13"/>
      <c r="D335" s="13"/>
    </row>
    <row r="336" spans="1:4" ht="23.25">
      <c r="A336" s="13"/>
      <c r="B336" s="13"/>
      <c r="C336" s="13"/>
      <c r="D336" s="13"/>
    </row>
    <row r="337" spans="1:4" ht="23.25">
      <c r="A337" s="13"/>
      <c r="B337" s="13"/>
      <c r="C337" s="13"/>
      <c r="D337" s="13"/>
    </row>
    <row r="338" spans="1:4" ht="23.25">
      <c r="A338" s="13"/>
      <c r="B338" s="13"/>
      <c r="C338" s="13"/>
      <c r="D338" s="13"/>
    </row>
    <row r="339" spans="1:4" ht="23.25">
      <c r="A339" s="13"/>
      <c r="B339" s="13"/>
      <c r="C339" s="13"/>
      <c r="D339" s="13"/>
    </row>
    <row r="340" spans="1:4" ht="23.25">
      <c r="A340" s="13"/>
      <c r="B340" s="13"/>
      <c r="C340" s="13"/>
      <c r="D340" s="13"/>
    </row>
    <row r="341" spans="1:4" ht="23.25">
      <c r="A341" s="13"/>
      <c r="B341" s="13"/>
      <c r="C341" s="13"/>
      <c r="D341" s="13"/>
    </row>
    <row r="342" spans="1:4" ht="23.25">
      <c r="A342" s="13"/>
      <c r="B342" s="13"/>
      <c r="C342" s="13"/>
      <c r="D342" s="13"/>
    </row>
    <row r="343" spans="1:4" ht="23.25">
      <c r="A343" s="13"/>
      <c r="B343" s="13"/>
      <c r="C343" s="13"/>
      <c r="D343" s="13"/>
    </row>
    <row r="344" spans="1:4" ht="23.25">
      <c r="A344" s="13"/>
      <c r="B344" s="13"/>
      <c r="C344" s="13"/>
      <c r="D344" s="13"/>
    </row>
    <row r="345" spans="1:4" ht="23.25">
      <c r="A345" s="13"/>
      <c r="B345" s="13"/>
      <c r="C345" s="13"/>
      <c r="D345" s="13"/>
    </row>
    <row r="346" spans="1:4" ht="23.25">
      <c r="A346" s="13"/>
      <c r="B346" s="13"/>
      <c r="C346" s="13"/>
      <c r="D346" s="13"/>
    </row>
    <row r="347" spans="1:4" ht="23.25">
      <c r="A347" s="13"/>
      <c r="B347" s="13"/>
      <c r="C347" s="13"/>
      <c r="D347" s="13"/>
    </row>
    <row r="348" spans="1:4" ht="23.25">
      <c r="A348" s="13"/>
      <c r="B348" s="13"/>
      <c r="C348" s="13"/>
      <c r="D348" s="13"/>
    </row>
    <row r="349" spans="1:4" ht="23.25">
      <c r="A349" s="13"/>
      <c r="B349" s="13"/>
      <c r="C349" s="13"/>
      <c r="D349" s="13"/>
    </row>
    <row r="350" spans="1:4" ht="23.25">
      <c r="A350" s="13"/>
      <c r="B350" s="13"/>
      <c r="C350" s="13"/>
      <c r="D350" s="13"/>
    </row>
    <row r="351" spans="1:4" ht="23.25">
      <c r="A351" s="13"/>
      <c r="B351" s="13"/>
      <c r="C351" s="13"/>
      <c r="D351" s="13"/>
    </row>
    <row r="352" spans="1:4" ht="23.25">
      <c r="A352" s="13"/>
      <c r="B352" s="13"/>
      <c r="C352" s="13"/>
      <c r="D352" s="13"/>
    </row>
    <row r="353" spans="1:4" ht="23.25">
      <c r="A353" s="13"/>
      <c r="B353" s="13"/>
      <c r="C353" s="13"/>
      <c r="D353" s="13"/>
    </row>
    <row r="354" spans="1:4" ht="23.25">
      <c r="A354" s="13"/>
      <c r="B354" s="13"/>
      <c r="C354" s="13"/>
      <c r="D354" s="13"/>
    </row>
    <row r="355" spans="1:4" ht="23.25">
      <c r="A355" s="13"/>
      <c r="B355" s="13"/>
      <c r="C355" s="13"/>
      <c r="D355" s="13"/>
    </row>
    <row r="356" spans="1:4" ht="23.25">
      <c r="A356" s="13"/>
      <c r="B356" s="13"/>
      <c r="C356" s="13"/>
      <c r="D356" s="13"/>
    </row>
    <row r="357" spans="1:4" ht="23.25">
      <c r="A357" s="13"/>
      <c r="B357" s="13"/>
      <c r="C357" s="13"/>
      <c r="D357" s="13"/>
    </row>
    <row r="358" spans="1:4" ht="23.25">
      <c r="A358" s="13"/>
      <c r="B358" s="13"/>
      <c r="C358" s="13"/>
      <c r="D358" s="13"/>
    </row>
    <row r="359" spans="1:4" ht="23.25">
      <c r="A359" s="13"/>
      <c r="B359" s="13"/>
      <c r="C359" s="13"/>
      <c r="D359" s="13"/>
    </row>
    <row r="360" spans="1:4" ht="23.25">
      <c r="A360" s="13"/>
      <c r="B360" s="13"/>
      <c r="C360" s="13"/>
      <c r="D360" s="13"/>
    </row>
    <row r="361" spans="1:4" ht="23.25">
      <c r="A361" s="13"/>
      <c r="B361" s="13"/>
      <c r="C361" s="13"/>
      <c r="D361" s="13"/>
    </row>
    <row r="362" spans="1:4" ht="23.25">
      <c r="A362" s="13"/>
      <c r="B362" s="13"/>
      <c r="C362" s="13"/>
      <c r="D362" s="13"/>
    </row>
    <row r="363" spans="1:4" ht="23.25">
      <c r="A363" s="13"/>
      <c r="B363" s="13"/>
      <c r="C363" s="13"/>
      <c r="D363" s="13"/>
    </row>
    <row r="364" spans="1:4" ht="23.25">
      <c r="A364" s="13"/>
      <c r="B364" s="13"/>
      <c r="C364" s="13"/>
      <c r="D364" s="13"/>
    </row>
    <row r="365" spans="1:4" ht="23.25">
      <c r="A365" s="13"/>
      <c r="B365" s="13"/>
      <c r="C365" s="13"/>
      <c r="D365" s="13"/>
    </row>
    <row r="366" spans="1:4" ht="23.25">
      <c r="A366" s="13"/>
      <c r="B366" s="13"/>
      <c r="C366" s="13"/>
      <c r="D366" s="13"/>
    </row>
    <row r="367" spans="1:4" ht="23.25">
      <c r="A367" s="13"/>
      <c r="B367" s="13"/>
      <c r="C367" s="13"/>
      <c r="D367" s="13"/>
    </row>
    <row r="368" spans="1:4" ht="23.25">
      <c r="A368" s="13"/>
      <c r="B368" s="13"/>
      <c r="C368" s="13"/>
      <c r="D368" s="13"/>
    </row>
    <row r="369" spans="1:4" ht="23.25">
      <c r="A369" s="13"/>
      <c r="B369" s="13"/>
      <c r="C369" s="13"/>
      <c r="D369" s="13"/>
    </row>
    <row r="370" spans="1:4" ht="23.25">
      <c r="A370" s="13"/>
      <c r="B370" s="13"/>
      <c r="C370" s="13"/>
      <c r="D370" s="13"/>
    </row>
    <row r="371" spans="1:4" ht="23.25">
      <c r="A371" s="13"/>
      <c r="B371" s="13"/>
      <c r="C371" s="13"/>
      <c r="D371" s="13"/>
    </row>
    <row r="372" spans="1:4" ht="23.25">
      <c r="A372" s="13"/>
      <c r="B372" s="13"/>
      <c r="C372" s="13"/>
      <c r="D372" s="13"/>
    </row>
    <row r="373" spans="1:4" ht="23.25">
      <c r="A373" s="13"/>
      <c r="B373" s="13"/>
      <c r="C373" s="13"/>
      <c r="D373" s="13"/>
    </row>
    <row r="374" spans="1:4" ht="23.25">
      <c r="A374" s="13"/>
      <c r="B374" s="13"/>
      <c r="C374" s="13"/>
      <c r="D374" s="13"/>
    </row>
    <row r="375" spans="1:4" ht="23.25">
      <c r="A375" s="13"/>
      <c r="B375" s="13"/>
      <c r="C375" s="13"/>
      <c r="D375" s="13"/>
    </row>
    <row r="376" spans="1:4" ht="23.25">
      <c r="A376" s="13"/>
      <c r="B376" s="13"/>
      <c r="C376" s="13"/>
      <c r="D376" s="13"/>
    </row>
    <row r="377" spans="1:4" ht="23.25">
      <c r="A377" s="13"/>
      <c r="B377" s="13"/>
      <c r="C377" s="13"/>
      <c r="D377" s="13"/>
    </row>
    <row r="378" spans="1:4" ht="23.25">
      <c r="A378" s="13"/>
      <c r="B378" s="13"/>
      <c r="C378" s="13"/>
      <c r="D378" s="13"/>
    </row>
    <row r="379" spans="1:4" ht="23.25">
      <c r="A379" s="13"/>
      <c r="B379" s="13"/>
      <c r="C379" s="13"/>
      <c r="D379" s="13"/>
    </row>
    <row r="380" spans="1:4" ht="23.25">
      <c r="A380" s="13"/>
      <c r="B380" s="13"/>
      <c r="C380" s="13"/>
      <c r="D380" s="13"/>
    </row>
    <row r="381" spans="1:4" ht="23.25">
      <c r="A381" s="13"/>
      <c r="B381" s="13"/>
      <c r="C381" s="13"/>
      <c r="D381" s="13"/>
    </row>
    <row r="382" spans="1:4" ht="23.25">
      <c r="A382" s="13"/>
      <c r="B382" s="13"/>
      <c r="C382" s="13"/>
      <c r="D382" s="13"/>
    </row>
    <row r="383" spans="1:4" ht="23.25">
      <c r="A383" s="13"/>
      <c r="B383" s="13"/>
      <c r="C383" s="13"/>
      <c r="D383" s="13"/>
    </row>
    <row r="384" spans="1:4" ht="23.25">
      <c r="A384" s="13"/>
      <c r="B384" s="13"/>
      <c r="C384" s="13"/>
      <c r="D384" s="13"/>
    </row>
    <row r="385" spans="1:4" ht="23.25">
      <c r="A385" s="13"/>
      <c r="B385" s="13"/>
      <c r="C385" s="13"/>
      <c r="D385" s="13"/>
    </row>
    <row r="386" spans="1:4" ht="23.25">
      <c r="A386" s="13"/>
      <c r="B386" s="13"/>
      <c r="C386" s="13"/>
      <c r="D386" s="13"/>
    </row>
    <row r="387" spans="1:4" ht="23.25">
      <c r="A387" s="13"/>
      <c r="B387" s="13"/>
      <c r="C387" s="13"/>
      <c r="D387" s="13"/>
    </row>
    <row r="388" spans="1:4" ht="23.25">
      <c r="A388" s="13"/>
      <c r="B388" s="13"/>
      <c r="C388" s="13"/>
      <c r="D388" s="13"/>
    </row>
    <row r="389" spans="1:4" ht="23.25">
      <c r="A389" s="13"/>
      <c r="B389" s="13"/>
      <c r="C389" s="13"/>
      <c r="D389" s="13"/>
    </row>
    <row r="390" spans="1:4" ht="23.25">
      <c r="A390" s="13"/>
      <c r="B390" s="13"/>
      <c r="C390" s="13"/>
      <c r="D390" s="13"/>
    </row>
    <row r="391" spans="1:4" ht="23.25">
      <c r="A391" s="13"/>
      <c r="B391" s="13"/>
      <c r="C391" s="13"/>
      <c r="D391" s="13"/>
    </row>
    <row r="392" spans="1:4" ht="23.25">
      <c r="A392" s="13"/>
      <c r="B392" s="13"/>
      <c r="C392" s="13"/>
      <c r="D392" s="13"/>
    </row>
    <row r="393" spans="1:4" ht="23.25">
      <c r="A393" s="13"/>
      <c r="B393" s="13"/>
      <c r="C393" s="13"/>
      <c r="D393" s="13"/>
    </row>
    <row r="394" spans="1:4" ht="23.25">
      <c r="A394" s="13"/>
      <c r="B394" s="13"/>
      <c r="C394" s="13"/>
      <c r="D394" s="13"/>
    </row>
    <row r="395" spans="1:4" ht="23.25">
      <c r="A395" s="13"/>
      <c r="B395" s="13"/>
      <c r="C395" s="13"/>
      <c r="D395" s="13"/>
    </row>
    <row r="396" spans="1:4" ht="23.25">
      <c r="A396" s="13"/>
      <c r="B396" s="13"/>
      <c r="C396" s="13"/>
      <c r="D396" s="13"/>
    </row>
    <row r="397" spans="1:4" ht="23.25">
      <c r="A397" s="13"/>
      <c r="B397" s="13"/>
      <c r="C397" s="13"/>
      <c r="D397" s="13"/>
    </row>
    <row r="398" spans="1:4" ht="23.25">
      <c r="A398" s="13"/>
      <c r="B398" s="13"/>
      <c r="C398" s="13"/>
      <c r="D398" s="13"/>
    </row>
    <row r="399" spans="1:4" ht="23.25">
      <c r="A399" s="13"/>
      <c r="B399" s="13"/>
      <c r="C399" s="13"/>
      <c r="D399" s="13"/>
    </row>
    <row r="400" spans="1:4" ht="23.25">
      <c r="A400" s="13"/>
      <c r="B400" s="13"/>
      <c r="C400" s="13"/>
      <c r="D400" s="13"/>
    </row>
    <row r="401" spans="1:4" ht="23.25">
      <c r="A401" s="13"/>
      <c r="B401" s="13"/>
      <c r="C401" s="13"/>
      <c r="D401" s="13"/>
    </row>
    <row r="402" spans="1:4" ht="23.25">
      <c r="A402" s="13"/>
      <c r="B402" s="13"/>
      <c r="C402" s="13"/>
      <c r="D402" s="13"/>
    </row>
    <row r="403" spans="1:4" ht="23.25">
      <c r="A403" s="13"/>
      <c r="B403" s="13"/>
      <c r="C403" s="13"/>
      <c r="D403" s="13"/>
    </row>
    <row r="404" spans="1:4" ht="23.25">
      <c r="A404" s="13"/>
      <c r="B404" s="13"/>
      <c r="C404" s="13"/>
      <c r="D404" s="13"/>
    </row>
    <row r="405" spans="1:4" ht="23.25">
      <c r="A405" s="13"/>
      <c r="B405" s="13"/>
      <c r="C405" s="13"/>
      <c r="D405" s="13"/>
    </row>
    <row r="406" spans="1:4" ht="23.25">
      <c r="A406" s="13"/>
      <c r="B406" s="13"/>
      <c r="C406" s="13"/>
      <c r="D406" s="13"/>
    </row>
    <row r="407" spans="1:4" ht="23.25">
      <c r="A407" s="13"/>
      <c r="B407" s="13"/>
      <c r="C407" s="13"/>
      <c r="D407" s="13"/>
    </row>
    <row r="408" spans="1:4" ht="23.25">
      <c r="A408" s="13"/>
      <c r="B408" s="13"/>
      <c r="C408" s="13"/>
      <c r="D408" s="13"/>
    </row>
    <row r="409" spans="1:4" ht="23.25">
      <c r="A409" s="13"/>
      <c r="B409" s="13"/>
      <c r="C409" s="13"/>
      <c r="D409" s="13"/>
    </row>
    <row r="410" spans="1:4" ht="23.25">
      <c r="A410" s="13"/>
      <c r="B410" s="13"/>
      <c r="C410" s="13"/>
      <c r="D410" s="13"/>
    </row>
    <row r="411" spans="1:4" ht="23.25">
      <c r="A411" s="13"/>
      <c r="B411" s="13"/>
      <c r="C411" s="13"/>
      <c r="D411" s="13"/>
    </row>
    <row r="412" spans="1:4" ht="23.25">
      <c r="A412" s="13"/>
      <c r="B412" s="13"/>
      <c r="C412" s="13"/>
      <c r="D412" s="13"/>
    </row>
    <row r="413" spans="1:4" ht="23.25">
      <c r="A413" s="13"/>
      <c r="B413" s="13"/>
      <c r="C413" s="13"/>
      <c r="D413" s="13"/>
    </row>
    <row r="414" spans="1:4" ht="23.25">
      <c r="A414" s="13"/>
      <c r="B414" s="13"/>
      <c r="C414" s="13"/>
      <c r="D414" s="13"/>
    </row>
    <row r="415" spans="1:4" ht="23.25">
      <c r="A415" s="13"/>
      <c r="B415" s="13"/>
      <c r="C415" s="13"/>
      <c r="D415" s="13"/>
    </row>
    <row r="416" spans="1:4" ht="23.25">
      <c r="A416" s="13"/>
      <c r="B416" s="13"/>
      <c r="C416" s="13"/>
      <c r="D416" s="13"/>
    </row>
    <row r="417" spans="1:4" ht="23.25">
      <c r="A417" s="13"/>
      <c r="B417" s="13"/>
      <c r="C417" s="13"/>
      <c r="D417" s="13"/>
    </row>
    <row r="418" spans="1:4" ht="23.25">
      <c r="A418" s="13"/>
      <c r="B418" s="13"/>
      <c r="C418" s="13"/>
      <c r="D418" s="13"/>
    </row>
    <row r="419" spans="1:4" ht="23.25">
      <c r="A419" s="13"/>
      <c r="B419" s="13"/>
      <c r="C419" s="13"/>
      <c r="D419" s="13"/>
    </row>
    <row r="420" spans="1:4" ht="23.25">
      <c r="A420" s="13"/>
      <c r="B420" s="13"/>
      <c r="C420" s="13"/>
      <c r="D420" s="13"/>
    </row>
    <row r="421" spans="1:4" ht="23.25">
      <c r="A421" s="13"/>
      <c r="B421" s="13"/>
      <c r="C421" s="13"/>
      <c r="D421" s="13"/>
    </row>
    <row r="422" spans="1:4" ht="23.25">
      <c r="A422" s="13"/>
      <c r="B422" s="13"/>
      <c r="C422" s="13"/>
      <c r="D422" s="13"/>
    </row>
    <row r="423" spans="1:4" ht="23.25">
      <c r="A423" s="13"/>
      <c r="B423" s="13"/>
      <c r="C423" s="13"/>
      <c r="D423" s="13"/>
    </row>
    <row r="424" spans="1:4" ht="23.25">
      <c r="A424" s="13"/>
      <c r="B424" s="13"/>
      <c r="C424" s="13"/>
      <c r="D424" s="13"/>
    </row>
    <row r="425" spans="1:4" ht="23.25">
      <c r="A425" s="13"/>
      <c r="B425" s="13"/>
      <c r="C425" s="13"/>
      <c r="D425" s="13"/>
    </row>
    <row r="426" spans="1:4" ht="23.25">
      <c r="A426" s="13"/>
      <c r="B426" s="13"/>
      <c r="C426" s="13"/>
      <c r="D426" s="13"/>
    </row>
    <row r="427" spans="1:4" ht="23.25">
      <c r="A427" s="13"/>
      <c r="B427" s="13"/>
      <c r="C427" s="13"/>
      <c r="D427" s="13"/>
    </row>
    <row r="428" spans="1:4" ht="23.25">
      <c r="A428" s="13"/>
      <c r="B428" s="13"/>
      <c r="C428" s="13"/>
      <c r="D428" s="13"/>
    </row>
    <row r="429" spans="1:4" ht="23.25">
      <c r="A429" s="13"/>
      <c r="B429" s="13"/>
      <c r="C429" s="13"/>
      <c r="D429" s="13"/>
    </row>
    <row r="430" spans="1:4" ht="23.25">
      <c r="A430" s="13"/>
      <c r="B430" s="13"/>
      <c r="C430" s="13"/>
      <c r="D430" s="13"/>
    </row>
    <row r="431" spans="1:4" ht="23.25">
      <c r="A431" s="13"/>
      <c r="B431" s="13"/>
      <c r="C431" s="13"/>
      <c r="D431" s="13"/>
    </row>
    <row r="432" spans="1:4" ht="23.25">
      <c r="A432" s="13"/>
      <c r="B432" s="13"/>
      <c r="C432" s="13"/>
      <c r="D432" s="13"/>
    </row>
    <row r="433" spans="1:4" ht="23.25">
      <c r="A433" s="13"/>
      <c r="B433" s="13"/>
      <c r="C433" s="13"/>
      <c r="D433" s="13"/>
    </row>
    <row r="434" spans="1:4" ht="23.25">
      <c r="A434" s="13"/>
      <c r="B434" s="13"/>
      <c r="C434" s="13"/>
      <c r="D434" s="13"/>
    </row>
    <row r="435" spans="1:4" ht="23.25">
      <c r="A435" s="13"/>
      <c r="B435" s="13"/>
      <c r="C435" s="13"/>
      <c r="D435" s="13"/>
    </row>
    <row r="436" spans="1:4" ht="23.25">
      <c r="A436" s="13"/>
      <c r="B436" s="13"/>
      <c r="C436" s="13"/>
      <c r="D436" s="13"/>
    </row>
    <row r="437" spans="1:4" ht="23.25">
      <c r="A437" s="13"/>
      <c r="B437" s="13"/>
      <c r="C437" s="13"/>
      <c r="D437" s="13"/>
    </row>
    <row r="438" spans="1:4" ht="23.25">
      <c r="A438" s="13"/>
      <c r="B438" s="13"/>
      <c r="C438" s="13"/>
      <c r="D438" s="13"/>
    </row>
    <row r="439" spans="1:4" ht="23.25">
      <c r="A439" s="13"/>
      <c r="B439" s="13"/>
      <c r="C439" s="13"/>
      <c r="D439" s="13"/>
    </row>
    <row r="440" spans="1:4" ht="23.25">
      <c r="A440" s="13"/>
      <c r="B440" s="13"/>
      <c r="C440" s="13"/>
      <c r="D440" s="13"/>
    </row>
    <row r="441" spans="1:4" ht="23.25">
      <c r="A441" s="13"/>
      <c r="B441" s="13"/>
      <c r="C441" s="13"/>
      <c r="D441" s="13"/>
    </row>
    <row r="442" spans="1:4" ht="23.25">
      <c r="A442" s="13"/>
      <c r="B442" s="13"/>
      <c r="C442" s="13"/>
      <c r="D442" s="13"/>
    </row>
  </sheetData>
  <sheetProtection/>
  <mergeCells count="5">
    <mergeCell ref="A1:C1"/>
    <mergeCell ref="C32:D32"/>
    <mergeCell ref="B33:C33"/>
    <mergeCell ref="B31:C31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5">
      <selection activeCell="J8" sqref="J8"/>
    </sheetView>
  </sheetViews>
  <sheetFormatPr defaultColWidth="9.140625" defaultRowHeight="12.75"/>
  <cols>
    <col min="1" max="1" width="17.7109375" style="23" customWidth="1"/>
    <col min="2" max="2" width="2.7109375" style="23" customWidth="1"/>
    <col min="3" max="3" width="20.7109375" style="23" customWidth="1"/>
    <col min="4" max="4" width="2.7109375" style="23" customWidth="1"/>
    <col min="5" max="5" width="17.7109375" style="23" customWidth="1"/>
    <col min="6" max="7" width="1.7109375" style="23" customWidth="1"/>
    <col min="8" max="8" width="20.7109375" style="23" customWidth="1"/>
    <col min="9" max="16384" width="9.140625" style="23" customWidth="1"/>
  </cols>
  <sheetData>
    <row r="1" spans="1:8" ht="23.25">
      <c r="A1" s="408" t="s">
        <v>82</v>
      </c>
      <c r="B1" s="397"/>
      <c r="C1" s="397"/>
      <c r="D1" s="398"/>
      <c r="E1" s="399"/>
      <c r="F1" s="397"/>
      <c r="G1" s="397"/>
      <c r="H1" s="397"/>
    </row>
    <row r="2" spans="1:8" ht="23.25">
      <c r="A2" s="408" t="s">
        <v>115</v>
      </c>
      <c r="B2" s="397"/>
      <c r="C2" s="397"/>
      <c r="D2" s="398"/>
      <c r="E2" s="400" t="s">
        <v>128</v>
      </c>
      <c r="F2" s="397"/>
      <c r="G2" s="397"/>
      <c r="H2" s="397"/>
    </row>
    <row r="3" spans="1:8" ht="23.25">
      <c r="A3" s="401" t="s">
        <v>117</v>
      </c>
      <c r="B3" s="402"/>
      <c r="C3" s="401"/>
      <c r="D3" s="403"/>
      <c r="E3" s="404" t="s">
        <v>129</v>
      </c>
      <c r="F3" s="405"/>
      <c r="G3" s="405"/>
      <c r="H3" s="405"/>
    </row>
    <row r="4" spans="1:8" ht="23.25">
      <c r="A4" s="408"/>
      <c r="B4" s="397"/>
      <c r="C4" s="397"/>
      <c r="D4" s="397"/>
      <c r="E4" s="397"/>
      <c r="F4" s="398"/>
      <c r="G4" s="397"/>
      <c r="H4" s="443" t="s">
        <v>96</v>
      </c>
    </row>
    <row r="5" spans="1:8" ht="23.25">
      <c r="A5" s="408" t="s">
        <v>468</v>
      </c>
      <c r="B5" s="408"/>
      <c r="C5" s="408"/>
      <c r="D5" s="408"/>
      <c r="E5" s="408"/>
      <c r="F5" s="444"/>
      <c r="G5" s="408"/>
      <c r="H5" s="445">
        <v>4211499.43</v>
      </c>
    </row>
    <row r="6" spans="1:8" ht="23.25">
      <c r="A6" s="408" t="s">
        <v>119</v>
      </c>
      <c r="B6" s="408"/>
      <c r="C6" s="408"/>
      <c r="D6" s="408"/>
      <c r="E6" s="408"/>
      <c r="F6" s="398"/>
      <c r="G6" s="397"/>
      <c r="H6" s="440"/>
    </row>
    <row r="7" spans="1:8" ht="23.25">
      <c r="A7" s="414" t="s">
        <v>120</v>
      </c>
      <c r="B7" s="414"/>
      <c r="C7" s="414" t="s">
        <v>121</v>
      </c>
      <c r="D7" s="414"/>
      <c r="E7" s="414" t="s">
        <v>108</v>
      </c>
      <c r="F7" s="446"/>
      <c r="G7" s="397"/>
      <c r="H7" s="440"/>
    </row>
    <row r="8" spans="1:8" ht="23.25">
      <c r="A8" s="441" t="s">
        <v>29</v>
      </c>
      <c r="B8" s="447"/>
      <c r="C8" s="441" t="s">
        <v>29</v>
      </c>
      <c r="D8" s="447"/>
      <c r="E8" s="441" t="s">
        <v>29</v>
      </c>
      <c r="F8" s="446"/>
      <c r="G8" s="397"/>
      <c r="H8" s="440"/>
    </row>
    <row r="9" spans="1:8" ht="23.25">
      <c r="A9" s="448"/>
      <c r="B9" s="397"/>
      <c r="C9" s="448"/>
      <c r="D9" s="397"/>
      <c r="E9" s="448"/>
      <c r="F9" s="398"/>
      <c r="G9" s="397"/>
      <c r="H9" s="419"/>
    </row>
    <row r="10" spans="1:8" ht="23.25">
      <c r="A10" s="449" t="s">
        <v>122</v>
      </c>
      <c r="B10" s="408"/>
      <c r="C10" s="408"/>
      <c r="D10" s="408"/>
      <c r="E10" s="408"/>
      <c r="F10" s="398"/>
      <c r="G10" s="397"/>
      <c r="H10" s="445">
        <f>SUM(E12:E25)</f>
        <v>403778.42999999993</v>
      </c>
    </row>
    <row r="11" spans="1:8" ht="23.25">
      <c r="A11" s="413" t="s">
        <v>123</v>
      </c>
      <c r="B11" s="414"/>
      <c r="C11" s="413" t="s">
        <v>124</v>
      </c>
      <c r="D11" s="414"/>
      <c r="E11" s="413" t="s">
        <v>108</v>
      </c>
      <c r="F11" s="446"/>
      <c r="G11" s="397"/>
      <c r="H11" s="412"/>
    </row>
    <row r="12" spans="1:8" ht="23.25">
      <c r="A12" s="420">
        <v>21451</v>
      </c>
      <c r="B12" s="450"/>
      <c r="C12" s="451">
        <v>10019427</v>
      </c>
      <c r="D12" s="450"/>
      <c r="E12" s="452">
        <v>53460</v>
      </c>
      <c r="F12" s="424"/>
      <c r="G12" s="448"/>
      <c r="H12" s="419"/>
    </row>
    <row r="13" spans="1:8" ht="23.25">
      <c r="A13" s="420">
        <v>21453</v>
      </c>
      <c r="B13" s="450"/>
      <c r="C13" s="451">
        <v>10019433</v>
      </c>
      <c r="D13" s="450"/>
      <c r="E13" s="452">
        <v>120060</v>
      </c>
      <c r="F13" s="424"/>
      <c r="G13" s="448"/>
      <c r="H13" s="419"/>
    </row>
    <row r="14" spans="1:8" ht="23.25">
      <c r="A14" s="420">
        <v>21458</v>
      </c>
      <c r="B14" s="450"/>
      <c r="C14" s="451">
        <v>10019440</v>
      </c>
      <c r="D14" s="450"/>
      <c r="E14" s="452">
        <v>62670.96</v>
      </c>
      <c r="F14" s="424"/>
      <c r="G14" s="448"/>
      <c r="H14" s="419"/>
    </row>
    <row r="15" spans="1:8" ht="23.25">
      <c r="A15" s="420">
        <v>21458</v>
      </c>
      <c r="B15" s="450"/>
      <c r="C15" s="451">
        <v>10019440</v>
      </c>
      <c r="D15" s="450"/>
      <c r="E15" s="452">
        <v>15625.28</v>
      </c>
      <c r="F15" s="424"/>
      <c r="G15" s="448"/>
      <c r="H15" s="419"/>
    </row>
    <row r="16" spans="1:8" ht="23.25">
      <c r="A16" s="420">
        <v>21458</v>
      </c>
      <c r="B16" s="450"/>
      <c r="C16" s="451">
        <v>10021982</v>
      </c>
      <c r="D16" s="450"/>
      <c r="E16" s="452">
        <v>10500</v>
      </c>
      <c r="F16" s="424"/>
      <c r="G16" s="448"/>
      <c r="H16" s="419"/>
    </row>
    <row r="17" spans="1:8" ht="23.25">
      <c r="A17" s="420">
        <v>21458</v>
      </c>
      <c r="B17" s="450"/>
      <c r="C17" s="451">
        <v>10021982</v>
      </c>
      <c r="D17" s="450"/>
      <c r="E17" s="452">
        <v>9000</v>
      </c>
      <c r="F17" s="424"/>
      <c r="G17" s="448"/>
      <c r="H17" s="419"/>
    </row>
    <row r="18" spans="1:8" ht="23.25">
      <c r="A18" s="420">
        <v>21458</v>
      </c>
      <c r="B18" s="450"/>
      <c r="C18" s="459">
        <v>10021982</v>
      </c>
      <c r="D18" s="450"/>
      <c r="E18" s="452">
        <v>410</v>
      </c>
      <c r="F18" s="446"/>
      <c r="G18" s="399"/>
      <c r="H18" s="428"/>
    </row>
    <row r="19" spans="1:8" ht="23.25">
      <c r="A19" s="420">
        <v>21458</v>
      </c>
      <c r="B19" s="450"/>
      <c r="C19" s="451">
        <v>10021982</v>
      </c>
      <c r="D19" s="450"/>
      <c r="E19" s="452">
        <v>1090</v>
      </c>
      <c r="F19" s="446"/>
      <c r="G19" s="399"/>
      <c r="H19" s="428"/>
    </row>
    <row r="20" spans="1:8" ht="23.25">
      <c r="A20" s="420">
        <v>21458</v>
      </c>
      <c r="B20" s="450"/>
      <c r="C20" s="459">
        <v>10021981</v>
      </c>
      <c r="D20" s="450"/>
      <c r="E20" s="452">
        <v>3465</v>
      </c>
      <c r="F20" s="446"/>
      <c r="G20" s="399"/>
      <c r="H20" s="428"/>
    </row>
    <row r="21" spans="1:8" ht="23.25">
      <c r="A21" s="420">
        <v>21458</v>
      </c>
      <c r="B21" s="450"/>
      <c r="C21" s="451">
        <v>10021985</v>
      </c>
      <c r="D21" s="450"/>
      <c r="E21" s="452">
        <v>46560.75</v>
      </c>
      <c r="F21" s="446"/>
      <c r="G21" s="399"/>
      <c r="H21" s="428"/>
    </row>
    <row r="22" spans="1:8" ht="23.25">
      <c r="A22" s="420">
        <v>21458</v>
      </c>
      <c r="B22" s="450"/>
      <c r="C22" s="459">
        <v>10021986</v>
      </c>
      <c r="D22" s="450"/>
      <c r="E22" s="452">
        <v>33484.11</v>
      </c>
      <c r="F22" s="446"/>
      <c r="G22" s="399"/>
      <c r="H22" s="428"/>
    </row>
    <row r="23" spans="1:8" ht="23.25">
      <c r="A23" s="420">
        <v>21458</v>
      </c>
      <c r="B23" s="450"/>
      <c r="C23" s="451">
        <v>10021986</v>
      </c>
      <c r="D23" s="450"/>
      <c r="E23" s="452">
        <v>9906.54</v>
      </c>
      <c r="F23" s="446"/>
      <c r="G23" s="399"/>
      <c r="H23" s="428"/>
    </row>
    <row r="24" spans="1:8" ht="23.25">
      <c r="A24" s="420">
        <v>21458</v>
      </c>
      <c r="B24" s="450"/>
      <c r="C24" s="459">
        <v>10021986</v>
      </c>
      <c r="D24" s="450"/>
      <c r="E24" s="453">
        <v>7925.23</v>
      </c>
      <c r="F24" s="446"/>
      <c r="G24" s="399"/>
      <c r="H24" s="428"/>
    </row>
    <row r="25" spans="1:8" ht="23.25">
      <c r="A25" s="420">
        <v>21458</v>
      </c>
      <c r="B25" s="450"/>
      <c r="C25" s="451">
        <v>10021986</v>
      </c>
      <c r="D25" s="450"/>
      <c r="E25" s="453">
        <v>29620.56</v>
      </c>
      <c r="F25" s="446"/>
      <c r="G25" s="399"/>
      <c r="H25" s="428"/>
    </row>
    <row r="26" spans="1:8" ht="23.25">
      <c r="A26" s="420"/>
      <c r="B26" s="450"/>
      <c r="C26" s="459"/>
      <c r="D26" s="450"/>
      <c r="E26" s="454">
        <f>SUM(E12:E25)</f>
        <v>403778.42999999993</v>
      </c>
      <c r="F26" s="446"/>
      <c r="G26" s="399"/>
      <c r="H26" s="428"/>
    </row>
    <row r="27" spans="1:8" ht="23.25">
      <c r="A27" s="408" t="s">
        <v>125</v>
      </c>
      <c r="B27" s="397"/>
      <c r="C27" s="397"/>
      <c r="D27" s="397"/>
      <c r="E27" s="397"/>
      <c r="F27" s="398"/>
      <c r="G27" s="397"/>
      <c r="H27" s="440"/>
    </row>
    <row r="28" spans="1:8" ht="23.25">
      <c r="A28" s="455" t="s">
        <v>126</v>
      </c>
      <c r="B28" s="397"/>
      <c r="C28" s="397"/>
      <c r="D28" s="397"/>
      <c r="E28" s="397"/>
      <c r="F28" s="398"/>
      <c r="G28" s="397"/>
      <c r="H28" s="440"/>
    </row>
    <row r="29" spans="1:8" ht="23.25">
      <c r="A29" s="441" t="s">
        <v>29</v>
      </c>
      <c r="B29" s="456"/>
      <c r="C29" s="441" t="s">
        <v>29</v>
      </c>
      <c r="D29" s="447"/>
      <c r="E29" s="441" t="s">
        <v>29</v>
      </c>
      <c r="F29" s="398"/>
      <c r="G29" s="397"/>
      <c r="H29" s="440"/>
    </row>
    <row r="30" spans="1:8" ht="23.25">
      <c r="A30" s="417"/>
      <c r="B30" s="417"/>
      <c r="C30" s="417"/>
      <c r="D30" s="417"/>
      <c r="E30" s="417"/>
      <c r="F30" s="398"/>
      <c r="G30" s="397"/>
      <c r="H30" s="428"/>
    </row>
    <row r="31" spans="1:8" ht="23.25">
      <c r="A31" s="457" t="s">
        <v>471</v>
      </c>
      <c r="B31" s="405"/>
      <c r="C31" s="405"/>
      <c r="D31" s="405"/>
      <c r="E31" s="405"/>
      <c r="F31" s="442"/>
      <c r="G31" s="405"/>
      <c r="H31" s="458">
        <f>H5-H10</f>
        <v>3807721</v>
      </c>
    </row>
    <row r="32" spans="1:8" ht="23.25">
      <c r="A32" s="408" t="s">
        <v>7</v>
      </c>
      <c r="B32" s="397"/>
      <c r="C32" s="397"/>
      <c r="D32" s="439"/>
      <c r="E32" s="408" t="s">
        <v>127</v>
      </c>
      <c r="F32" s="397"/>
      <c r="G32" s="397"/>
      <c r="H32" s="440"/>
    </row>
    <row r="33" spans="1:8" ht="23.25">
      <c r="A33" s="557" t="s">
        <v>472</v>
      </c>
      <c r="B33" s="557"/>
      <c r="C33" s="557"/>
      <c r="D33" s="398"/>
      <c r="E33" s="558" t="s">
        <v>107</v>
      </c>
      <c r="F33" s="561"/>
      <c r="G33" s="561"/>
      <c r="H33" s="561"/>
    </row>
    <row r="34" spans="1:8" ht="23.25">
      <c r="A34" s="557" t="s">
        <v>83</v>
      </c>
      <c r="B34" s="557"/>
      <c r="C34" s="557"/>
      <c r="D34" s="398"/>
      <c r="E34" s="558" t="s">
        <v>256</v>
      </c>
      <c r="F34" s="561"/>
      <c r="G34" s="561"/>
      <c r="H34" s="561"/>
    </row>
    <row r="35" spans="1:8" ht="23.25">
      <c r="A35" s="559" t="s">
        <v>473</v>
      </c>
      <c r="B35" s="559"/>
      <c r="C35" s="559"/>
      <c r="D35" s="442"/>
      <c r="E35" s="560" t="str">
        <f>A35</f>
        <v>วันที่  30 กันยายน  2558</v>
      </c>
      <c r="F35" s="559"/>
      <c r="G35" s="559"/>
      <c r="H35" s="559"/>
    </row>
  </sheetData>
  <sheetProtection/>
  <mergeCells count="6">
    <mergeCell ref="A35:C35"/>
    <mergeCell ref="E35:H35"/>
    <mergeCell ref="A33:C33"/>
    <mergeCell ref="E33:H33"/>
    <mergeCell ref="A34:C34"/>
    <mergeCell ref="E34:H34"/>
  </mergeCells>
  <printOptions horizontalCentered="1"/>
  <pageMargins left="0.748031496062992" right="0.748031496062992" top="0.23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BreakPreview" zoomScale="90" zoomScaleSheetLayoutView="90" zoomScalePageLayoutView="0" workbookViewId="0" topLeftCell="A115">
      <selection activeCell="C133" sqref="C133"/>
    </sheetView>
  </sheetViews>
  <sheetFormatPr defaultColWidth="9.140625" defaultRowHeight="12.75"/>
  <cols>
    <col min="1" max="1" width="15.7109375" style="9" customWidth="1"/>
    <col min="2" max="2" width="7.28125" style="9" bestFit="1" customWidth="1"/>
    <col min="3" max="3" width="14.8515625" style="9" customWidth="1"/>
    <col min="4" max="4" width="14.00390625" style="9" customWidth="1"/>
    <col min="5" max="5" width="9.7109375" style="9" customWidth="1"/>
    <col min="6" max="6" width="8.7109375" style="9" bestFit="1" customWidth="1"/>
    <col min="7" max="7" width="15.8515625" style="9" customWidth="1"/>
    <col min="8" max="8" width="16.00390625" style="9" customWidth="1"/>
    <col min="9" max="9" width="9.140625" style="9" customWidth="1"/>
    <col min="10" max="10" width="13.57421875" style="9" bestFit="1" customWidth="1"/>
    <col min="11" max="12" width="11.28125" style="9" bestFit="1" customWidth="1"/>
    <col min="13" max="16384" width="9.140625" style="9" customWidth="1"/>
  </cols>
  <sheetData>
    <row r="1" spans="1:8" s="26" customFormat="1" ht="19.5" customHeight="1">
      <c r="A1" s="474" t="s">
        <v>171</v>
      </c>
      <c r="B1" s="474"/>
      <c r="C1" s="474"/>
      <c r="D1" s="474"/>
      <c r="E1" s="474"/>
      <c r="F1" s="474"/>
      <c r="G1" s="474"/>
      <c r="H1" s="474"/>
    </row>
    <row r="2" spans="1:8" s="26" customFormat="1" ht="19.5" customHeight="1">
      <c r="A2" s="475" t="s">
        <v>33</v>
      </c>
      <c r="B2" s="475"/>
      <c r="C2" s="475"/>
      <c r="D2" s="475"/>
      <c r="E2" s="475"/>
      <c r="F2" s="475"/>
      <c r="G2" s="475"/>
      <c r="H2" s="475"/>
    </row>
    <row r="3" spans="1:8" s="26" customFormat="1" ht="19.5" customHeight="1" thickBot="1">
      <c r="A3" s="480" t="s">
        <v>221</v>
      </c>
      <c r="B3" s="480"/>
      <c r="C3" s="480"/>
      <c r="D3" s="480"/>
      <c r="E3" s="480"/>
      <c r="F3" s="480"/>
      <c r="G3" s="480"/>
      <c r="H3" s="480"/>
    </row>
    <row r="4" spans="1:8" s="26" customFormat="1" ht="19.5" customHeight="1" thickBot="1">
      <c r="A4" s="476" t="s">
        <v>0</v>
      </c>
      <c r="B4" s="477"/>
      <c r="C4" s="477"/>
      <c r="D4" s="477"/>
      <c r="E4" s="478"/>
      <c r="F4" s="38" t="s">
        <v>34</v>
      </c>
      <c r="G4" s="38" t="s">
        <v>14</v>
      </c>
      <c r="H4" s="38" t="s">
        <v>1</v>
      </c>
    </row>
    <row r="5" spans="1:8" s="26" customFormat="1" ht="19.5" customHeight="1">
      <c r="A5" s="39" t="s">
        <v>35</v>
      </c>
      <c r="B5" s="40" t="s">
        <v>36</v>
      </c>
      <c r="C5" s="41" t="s">
        <v>37</v>
      </c>
      <c r="D5" s="41" t="s">
        <v>38</v>
      </c>
      <c r="E5" s="42"/>
      <c r="F5" s="43" t="s">
        <v>199</v>
      </c>
      <c r="G5" s="44">
        <v>3807721</v>
      </c>
      <c r="H5" s="45"/>
    </row>
    <row r="6" spans="1:8" s="26" customFormat="1" ht="16.5" customHeight="1">
      <c r="A6" s="39"/>
      <c r="B6" s="40" t="s">
        <v>39</v>
      </c>
      <c r="C6" s="41" t="s">
        <v>37</v>
      </c>
      <c r="D6" s="41" t="s">
        <v>40</v>
      </c>
      <c r="E6" s="42"/>
      <c r="F6" s="43" t="s">
        <v>199</v>
      </c>
      <c r="G6" s="44">
        <v>155377.4</v>
      </c>
      <c r="H6" s="45"/>
    </row>
    <row r="7" spans="1:8" s="26" customFormat="1" ht="15.75" customHeight="1">
      <c r="A7" s="39"/>
      <c r="B7" s="40" t="s">
        <v>39</v>
      </c>
      <c r="C7" s="41" t="s">
        <v>41</v>
      </c>
      <c r="D7" s="41" t="s">
        <v>42</v>
      </c>
      <c r="E7" s="42"/>
      <c r="F7" s="43" t="s">
        <v>199</v>
      </c>
      <c r="G7" s="44">
        <v>480336.68</v>
      </c>
      <c r="H7" s="45"/>
    </row>
    <row r="8" spans="1:8" s="26" customFormat="1" ht="16.5" customHeight="1">
      <c r="A8" s="39"/>
      <c r="B8" s="40" t="s">
        <v>39</v>
      </c>
      <c r="C8" s="41" t="s">
        <v>43</v>
      </c>
      <c r="D8" s="41" t="s">
        <v>44</v>
      </c>
      <c r="E8" s="42"/>
      <c r="F8" s="43" t="s">
        <v>200</v>
      </c>
      <c r="G8" s="44">
        <v>2823537.53</v>
      </c>
      <c r="H8" s="45"/>
    </row>
    <row r="9" spans="1:10" s="26" customFormat="1" ht="17.25" customHeight="1">
      <c r="A9" s="39"/>
      <c r="B9" s="40" t="s">
        <v>45</v>
      </c>
      <c r="C9" s="41" t="s">
        <v>46</v>
      </c>
      <c r="D9" s="46" t="s">
        <v>47</v>
      </c>
      <c r="E9" s="47"/>
      <c r="F9" s="43" t="s">
        <v>201</v>
      </c>
      <c r="G9" s="48">
        <v>2120601.99</v>
      </c>
      <c r="H9" s="45"/>
      <c r="J9" s="27"/>
    </row>
    <row r="10" spans="1:10" s="26" customFormat="1" ht="17.25" customHeight="1">
      <c r="A10" s="39" t="s">
        <v>233</v>
      </c>
      <c r="B10" s="40"/>
      <c r="C10" s="41"/>
      <c r="D10" s="46"/>
      <c r="E10" s="46"/>
      <c r="F10" s="43" t="s">
        <v>234</v>
      </c>
      <c r="G10" s="182">
        <f>31225-2335</f>
        <v>28890</v>
      </c>
      <c r="H10" s="45"/>
      <c r="J10" s="27"/>
    </row>
    <row r="11" spans="1:10" s="26" customFormat="1" ht="17.25" customHeight="1">
      <c r="A11" s="39" t="s">
        <v>3</v>
      </c>
      <c r="B11" s="41"/>
      <c r="C11" s="41"/>
      <c r="D11" s="41"/>
      <c r="E11" s="42"/>
      <c r="F11" s="43" t="s">
        <v>202</v>
      </c>
      <c r="G11" s="44">
        <v>577199</v>
      </c>
      <c r="H11" s="45"/>
      <c r="J11" s="27"/>
    </row>
    <row r="12" spans="1:10" s="26" customFormat="1" ht="17.25" customHeight="1">
      <c r="A12" s="39" t="s">
        <v>376</v>
      </c>
      <c r="B12" s="41"/>
      <c r="C12" s="41"/>
      <c r="D12" s="41"/>
      <c r="E12" s="42"/>
      <c r="F12" s="43" t="s">
        <v>373</v>
      </c>
      <c r="G12" s="44">
        <v>28890</v>
      </c>
      <c r="H12" s="45"/>
      <c r="J12" s="27"/>
    </row>
    <row r="13" spans="1:8" s="26" customFormat="1" ht="16.5" customHeight="1">
      <c r="A13" s="39" t="s">
        <v>2</v>
      </c>
      <c r="B13" s="41"/>
      <c r="C13" s="41"/>
      <c r="D13" s="41"/>
      <c r="E13" s="42"/>
      <c r="F13" s="43" t="s">
        <v>203</v>
      </c>
      <c r="G13" s="44">
        <v>579137</v>
      </c>
      <c r="H13" s="45"/>
    </row>
    <row r="14" spans="1:8" s="26" customFormat="1" ht="19.5" customHeight="1">
      <c r="A14" s="39" t="s">
        <v>166</v>
      </c>
      <c r="B14" s="41"/>
      <c r="C14" s="41"/>
      <c r="D14" s="41"/>
      <c r="E14" s="42"/>
      <c r="F14" s="43" t="s">
        <v>204</v>
      </c>
      <c r="G14" s="44">
        <v>2571120</v>
      </c>
      <c r="H14" s="45"/>
    </row>
    <row r="15" spans="1:8" s="26" customFormat="1" ht="15.75" customHeight="1">
      <c r="A15" s="39" t="s">
        <v>167</v>
      </c>
      <c r="B15" s="41"/>
      <c r="C15" s="41"/>
      <c r="D15" s="41"/>
      <c r="E15" s="42"/>
      <c r="F15" s="43" t="s">
        <v>205</v>
      </c>
      <c r="G15" s="44">
        <v>4458635</v>
      </c>
      <c r="H15" s="45"/>
    </row>
    <row r="16" spans="1:8" s="26" customFormat="1" ht="18" customHeight="1">
      <c r="A16" s="39" t="s">
        <v>21</v>
      </c>
      <c r="B16" s="41"/>
      <c r="C16" s="41"/>
      <c r="D16" s="41"/>
      <c r="E16" s="42"/>
      <c r="F16" s="43" t="s">
        <v>206</v>
      </c>
      <c r="G16" s="44">
        <v>172005</v>
      </c>
      <c r="H16" s="45"/>
    </row>
    <row r="17" spans="1:8" s="26" customFormat="1" ht="19.5" customHeight="1">
      <c r="A17" s="39" t="s">
        <v>22</v>
      </c>
      <c r="B17" s="41"/>
      <c r="C17" s="41"/>
      <c r="D17" s="41"/>
      <c r="E17" s="42"/>
      <c r="F17" s="43" t="s">
        <v>207</v>
      </c>
      <c r="G17" s="44">
        <f>2313268+2335</f>
        <v>2315603</v>
      </c>
      <c r="H17" s="45"/>
    </row>
    <row r="18" spans="1:8" s="26" customFormat="1" ht="21">
      <c r="A18" s="39" t="s">
        <v>5</v>
      </c>
      <c r="B18" s="41"/>
      <c r="C18" s="41"/>
      <c r="D18" s="41"/>
      <c r="E18" s="42"/>
      <c r="F18" s="43" t="s">
        <v>208</v>
      </c>
      <c r="G18" s="44">
        <v>353933</v>
      </c>
      <c r="H18" s="45"/>
    </row>
    <row r="19" spans="1:8" s="26" customFormat="1" ht="18.75" customHeight="1">
      <c r="A19" s="39" t="s">
        <v>23</v>
      </c>
      <c r="B19" s="41"/>
      <c r="C19" s="41"/>
      <c r="D19" s="41"/>
      <c r="E19" s="42"/>
      <c r="F19" s="43" t="s">
        <v>209</v>
      </c>
      <c r="G19" s="44">
        <f>2559566.38-3800</f>
        <v>2555766.38</v>
      </c>
      <c r="H19" s="45"/>
    </row>
    <row r="20" spans="1:8" s="26" customFormat="1" ht="18.75" customHeight="1">
      <c r="A20" s="39" t="s">
        <v>24</v>
      </c>
      <c r="B20" s="41"/>
      <c r="C20" s="41"/>
      <c r="D20" s="41"/>
      <c r="E20" s="42"/>
      <c r="F20" s="43" t="s">
        <v>210</v>
      </c>
      <c r="G20" s="44">
        <f>3568512.64+3800</f>
        <v>3572312.64</v>
      </c>
      <c r="H20" s="45"/>
    </row>
    <row r="21" spans="1:8" s="26" customFormat="1" ht="18.75" customHeight="1">
      <c r="A21" s="39" t="s">
        <v>25</v>
      </c>
      <c r="B21" s="41"/>
      <c r="C21" s="41"/>
      <c r="D21" s="41"/>
      <c r="E21" s="42"/>
      <c r="F21" s="43" t="s">
        <v>211</v>
      </c>
      <c r="G21" s="44">
        <v>333584.37</v>
      </c>
      <c r="H21" s="45"/>
    </row>
    <row r="22" spans="1:8" s="26" customFormat="1" ht="21">
      <c r="A22" s="39" t="s">
        <v>48</v>
      </c>
      <c r="B22" s="41"/>
      <c r="C22" s="41"/>
      <c r="D22" s="41"/>
      <c r="E22" s="42"/>
      <c r="F22" s="43" t="s">
        <v>212</v>
      </c>
      <c r="G22" s="44">
        <v>115000</v>
      </c>
      <c r="H22" s="45"/>
    </row>
    <row r="23" spans="1:8" s="26" customFormat="1" ht="18" customHeight="1">
      <c r="A23" s="39" t="s">
        <v>26</v>
      </c>
      <c r="B23" s="41"/>
      <c r="C23" s="41"/>
      <c r="D23" s="41"/>
      <c r="E23" s="42"/>
      <c r="F23" s="43" t="s">
        <v>213</v>
      </c>
      <c r="G23" s="44">
        <v>73200</v>
      </c>
      <c r="H23" s="45"/>
    </row>
    <row r="24" spans="1:10" s="26" customFormat="1" ht="21">
      <c r="A24" s="39" t="s">
        <v>27</v>
      </c>
      <c r="B24" s="41"/>
      <c r="C24" s="41"/>
      <c r="D24" s="41"/>
      <c r="E24" s="42"/>
      <c r="F24" s="43" t="s">
        <v>214</v>
      </c>
      <c r="G24" s="44">
        <v>1967827</v>
      </c>
      <c r="H24" s="45"/>
      <c r="J24" s="27"/>
    </row>
    <row r="25" spans="1:8" s="26" customFormat="1" ht="21">
      <c r="A25" s="51" t="s">
        <v>464</v>
      </c>
      <c r="B25" s="52"/>
      <c r="C25" s="53" t="s">
        <v>236</v>
      </c>
      <c r="D25" s="50"/>
      <c r="E25" s="41"/>
      <c r="F25" s="43" t="s">
        <v>215</v>
      </c>
      <c r="G25" s="44">
        <v>1370019.03</v>
      </c>
      <c r="H25" s="45"/>
    </row>
    <row r="26" spans="1:8" s="26" customFormat="1" ht="19.5" customHeight="1">
      <c r="A26" s="51"/>
      <c r="B26" s="52"/>
      <c r="C26" s="53" t="s">
        <v>168</v>
      </c>
      <c r="D26" s="50"/>
      <c r="E26" s="41"/>
      <c r="F26" s="43" t="s">
        <v>215</v>
      </c>
      <c r="G26" s="44">
        <v>239800</v>
      </c>
      <c r="H26" s="45"/>
    </row>
    <row r="27" spans="1:8" s="26" customFormat="1" ht="17.25" customHeight="1">
      <c r="A27" s="54"/>
      <c r="B27" s="41"/>
      <c r="C27" s="55" t="s">
        <v>134</v>
      </c>
      <c r="D27" s="41"/>
      <c r="E27" s="41"/>
      <c r="F27" s="43" t="s">
        <v>215</v>
      </c>
      <c r="G27" s="44">
        <v>11990</v>
      </c>
      <c r="H27" s="45"/>
    </row>
    <row r="28" spans="1:8" s="26" customFormat="1" ht="18" customHeight="1">
      <c r="A28" s="54"/>
      <c r="B28" s="41"/>
      <c r="C28" s="55" t="s">
        <v>135</v>
      </c>
      <c r="D28" s="41"/>
      <c r="E28" s="41"/>
      <c r="F28" s="43" t="s">
        <v>216</v>
      </c>
      <c r="G28" s="44">
        <v>5967800</v>
      </c>
      <c r="H28" s="45"/>
    </row>
    <row r="29" spans="1:10" s="26" customFormat="1" ht="18" customHeight="1">
      <c r="A29" s="54"/>
      <c r="B29" s="41"/>
      <c r="C29" s="55" t="s">
        <v>136</v>
      </c>
      <c r="D29" s="41"/>
      <c r="E29" s="41"/>
      <c r="F29" s="43" t="s">
        <v>216</v>
      </c>
      <c r="G29" s="44">
        <v>2116000</v>
      </c>
      <c r="H29" s="45"/>
      <c r="J29" s="27"/>
    </row>
    <row r="30" spans="1:10" s="26" customFormat="1" ht="16.5" customHeight="1">
      <c r="A30" s="54"/>
      <c r="B30" s="41"/>
      <c r="C30" s="56" t="s">
        <v>462</v>
      </c>
      <c r="D30" s="41"/>
      <c r="E30" s="41"/>
      <c r="F30" s="43" t="s">
        <v>216</v>
      </c>
      <c r="G30" s="44">
        <v>37500</v>
      </c>
      <c r="H30" s="45"/>
      <c r="J30" s="27"/>
    </row>
    <row r="31" spans="1:10" s="26" customFormat="1" ht="19.5" customHeight="1">
      <c r="A31" s="54"/>
      <c r="B31" s="41"/>
      <c r="C31" s="56" t="s">
        <v>235</v>
      </c>
      <c r="D31" s="41"/>
      <c r="E31" s="41"/>
      <c r="F31" s="43" t="s">
        <v>216</v>
      </c>
      <c r="G31" s="44">
        <v>156400</v>
      </c>
      <c r="H31" s="45"/>
      <c r="J31" s="27"/>
    </row>
    <row r="32" spans="1:10" s="26" customFormat="1" ht="19.5" customHeight="1">
      <c r="A32" s="54"/>
      <c r="B32" s="41"/>
      <c r="C32" s="57" t="s">
        <v>461</v>
      </c>
      <c r="D32" s="41"/>
      <c r="E32" s="41"/>
      <c r="F32" s="43" t="s">
        <v>216</v>
      </c>
      <c r="G32" s="44">
        <v>48000</v>
      </c>
      <c r="H32" s="45"/>
      <c r="J32" s="27"/>
    </row>
    <row r="33" spans="1:10" s="26" customFormat="1" ht="16.5" customHeight="1">
      <c r="A33" s="54"/>
      <c r="B33" s="41"/>
      <c r="C33" s="57" t="s">
        <v>460</v>
      </c>
      <c r="D33" s="41"/>
      <c r="E33" s="41"/>
      <c r="F33" s="43" t="s">
        <v>216</v>
      </c>
      <c r="G33" s="44">
        <v>75000</v>
      </c>
      <c r="H33" s="45"/>
      <c r="J33" s="27"/>
    </row>
    <row r="34" spans="1:10" s="26" customFormat="1" ht="16.5" customHeight="1">
      <c r="A34" s="54"/>
      <c r="B34" s="41"/>
      <c r="C34" s="57" t="s">
        <v>384</v>
      </c>
      <c r="D34" s="41"/>
      <c r="E34" s="41"/>
      <c r="F34" s="43" t="s">
        <v>385</v>
      </c>
      <c r="G34" s="44">
        <v>18000</v>
      </c>
      <c r="H34" s="45"/>
      <c r="J34" s="27"/>
    </row>
    <row r="35" spans="1:10" s="26" customFormat="1" ht="16.5" customHeight="1">
      <c r="A35" s="54" t="s">
        <v>396</v>
      </c>
      <c r="B35" s="41"/>
      <c r="C35" s="57"/>
      <c r="D35" s="55"/>
      <c r="E35" s="41"/>
      <c r="F35" s="43" t="s">
        <v>385</v>
      </c>
      <c r="G35" s="44"/>
      <c r="H35" s="45">
        <v>119800</v>
      </c>
      <c r="J35" s="27"/>
    </row>
    <row r="36" spans="1:10" s="26" customFormat="1" ht="16.5" customHeight="1">
      <c r="A36" s="54"/>
      <c r="B36" s="41"/>
      <c r="C36" s="55" t="s">
        <v>466</v>
      </c>
      <c r="D36" s="55"/>
      <c r="E36" s="41"/>
      <c r="F36" s="43" t="s">
        <v>385</v>
      </c>
      <c r="G36" s="44"/>
      <c r="H36" s="45">
        <v>55200</v>
      </c>
      <c r="J36" s="27"/>
    </row>
    <row r="37" spans="1:10" s="26" customFormat="1" ht="19.5" customHeight="1">
      <c r="A37" s="54"/>
      <c r="B37" s="58"/>
      <c r="C37" s="233" t="s">
        <v>467</v>
      </c>
      <c r="D37" s="233"/>
      <c r="E37" s="41"/>
      <c r="F37" s="43" t="s">
        <v>385</v>
      </c>
      <c r="G37" s="44"/>
      <c r="H37" s="45">
        <v>88000</v>
      </c>
      <c r="J37" s="27"/>
    </row>
    <row r="38" spans="1:10" s="26" customFormat="1" ht="16.5" customHeight="1">
      <c r="A38" s="54" t="s">
        <v>154</v>
      </c>
      <c r="B38" s="464" t="s">
        <v>151</v>
      </c>
      <c r="C38" s="464"/>
      <c r="D38" s="41"/>
      <c r="E38" s="41"/>
      <c r="F38" s="43" t="s">
        <v>237</v>
      </c>
      <c r="G38" s="44"/>
      <c r="H38" s="45">
        <v>410060</v>
      </c>
      <c r="J38" s="27"/>
    </row>
    <row r="39" spans="1:10" s="26" customFormat="1" ht="16.5" customHeight="1">
      <c r="A39" s="54" t="s">
        <v>276</v>
      </c>
      <c r="B39" s="58"/>
      <c r="C39" s="58"/>
      <c r="D39" s="41"/>
      <c r="E39" s="41"/>
      <c r="F39" s="43" t="s">
        <v>375</v>
      </c>
      <c r="G39" s="44"/>
      <c r="H39" s="45">
        <v>28890</v>
      </c>
      <c r="J39" s="27"/>
    </row>
    <row r="40" spans="1:10" s="26" customFormat="1" ht="18" customHeight="1">
      <c r="A40" s="54" t="s">
        <v>238</v>
      </c>
      <c r="B40" s="58"/>
      <c r="C40" s="58"/>
      <c r="D40" s="41"/>
      <c r="E40" s="41"/>
      <c r="F40" s="43" t="s">
        <v>218</v>
      </c>
      <c r="G40" s="44"/>
      <c r="H40" s="45">
        <v>3704141.36</v>
      </c>
      <c r="J40" s="27"/>
    </row>
    <row r="41" spans="1:10" s="26" customFormat="1" ht="18.75" customHeight="1">
      <c r="A41" s="54" t="s">
        <v>30</v>
      </c>
      <c r="B41" s="59"/>
      <c r="C41" s="58"/>
      <c r="D41" s="41"/>
      <c r="E41" s="41"/>
      <c r="F41" s="43" t="s">
        <v>269</v>
      </c>
      <c r="G41" s="44"/>
      <c r="H41" s="45">
        <v>1741004.11</v>
      </c>
      <c r="J41" s="27"/>
    </row>
    <row r="42" spans="1:10" s="26" customFormat="1" ht="17.25" customHeight="1">
      <c r="A42" s="54" t="s">
        <v>28</v>
      </c>
      <c r="B42" s="464" t="s">
        <v>149</v>
      </c>
      <c r="C42" s="464"/>
      <c r="D42" s="41"/>
      <c r="E42" s="50"/>
      <c r="F42" s="60" t="s">
        <v>217</v>
      </c>
      <c r="G42" s="61"/>
      <c r="H42" s="62">
        <f>31757634.87+6708</f>
        <v>31764342.87</v>
      </c>
      <c r="J42" s="27"/>
    </row>
    <row r="43" spans="1:10" s="26" customFormat="1" ht="17.25" customHeight="1">
      <c r="A43" s="51" t="s">
        <v>49</v>
      </c>
      <c r="B43" s="464" t="s">
        <v>150</v>
      </c>
      <c r="C43" s="464"/>
      <c r="D43" s="50"/>
      <c r="E43" s="50"/>
      <c r="F43" s="60" t="s">
        <v>239</v>
      </c>
      <c r="G43" s="61"/>
      <c r="H43" s="62">
        <f>1216247.68-500</f>
        <v>1215747.68</v>
      </c>
      <c r="J43" s="27"/>
    </row>
    <row r="44" spans="1:10" s="26" customFormat="1" ht="18" customHeight="1" thickBot="1">
      <c r="A44" s="63" t="s">
        <v>169</v>
      </c>
      <c r="B44" s="64"/>
      <c r="C44" s="65"/>
      <c r="D44" s="66"/>
      <c r="E44" s="66"/>
      <c r="F44" s="67" t="s">
        <v>219</v>
      </c>
      <c r="G44" s="68"/>
      <c r="H44" s="62">
        <v>4000</v>
      </c>
      <c r="J44" s="27"/>
    </row>
    <row r="45" spans="1:10" s="26" customFormat="1" ht="18" customHeight="1" thickBot="1">
      <c r="A45" s="69"/>
      <c r="B45" s="69"/>
      <c r="C45" s="69"/>
      <c r="D45" s="69"/>
      <c r="E45" s="69"/>
      <c r="F45" s="70"/>
      <c r="G45" s="71">
        <f>SUM(G5:G42)</f>
        <v>39131186.02</v>
      </c>
      <c r="H45" s="72">
        <f>SUM(H5:H44)</f>
        <v>39131186.02</v>
      </c>
      <c r="J45" s="34">
        <f>G45-H45</f>
        <v>0</v>
      </c>
    </row>
    <row r="46" spans="1:10" s="26" customFormat="1" ht="18" customHeight="1">
      <c r="A46" s="49"/>
      <c r="B46" s="49"/>
      <c r="C46" s="49"/>
      <c r="D46" s="49"/>
      <c r="E46" s="49"/>
      <c r="F46" s="218"/>
      <c r="G46" s="73"/>
      <c r="H46" s="73"/>
      <c r="J46" s="34"/>
    </row>
    <row r="47" spans="1:10" s="26" customFormat="1" ht="18" customHeight="1">
      <c r="A47" s="49"/>
      <c r="B47" s="49"/>
      <c r="C47" s="49"/>
      <c r="D47" s="49"/>
      <c r="E47" s="49"/>
      <c r="F47" s="218"/>
      <c r="G47" s="73"/>
      <c r="H47" s="73"/>
      <c r="J47" s="34"/>
    </row>
    <row r="48" spans="1:10" s="26" customFormat="1" ht="18" customHeight="1">
      <c r="A48" s="49"/>
      <c r="B48" s="49"/>
      <c r="C48" s="49"/>
      <c r="D48" s="49"/>
      <c r="E48" s="49"/>
      <c r="F48" s="218"/>
      <c r="G48" s="73"/>
      <c r="H48" s="73"/>
      <c r="J48" s="34"/>
    </row>
    <row r="49" spans="1:10" s="26" customFormat="1" ht="18" customHeight="1">
      <c r="A49" s="49"/>
      <c r="B49" s="49"/>
      <c r="C49" s="49"/>
      <c r="D49" s="49"/>
      <c r="E49" s="49"/>
      <c r="F49" s="218"/>
      <c r="G49" s="73"/>
      <c r="H49" s="73"/>
      <c r="J49" s="34"/>
    </row>
    <row r="50" spans="1:10" s="26" customFormat="1" ht="18" customHeight="1">
      <c r="A50" s="49"/>
      <c r="B50" s="49"/>
      <c r="C50" s="49"/>
      <c r="D50" s="49"/>
      <c r="E50" s="49"/>
      <c r="F50" s="218"/>
      <c r="G50" s="73"/>
      <c r="H50" s="73"/>
      <c r="J50" s="34"/>
    </row>
    <row r="51" spans="1:10" s="26" customFormat="1" ht="25.5" customHeight="1">
      <c r="A51" s="285" t="s">
        <v>397</v>
      </c>
      <c r="B51" s="285" t="s">
        <v>386</v>
      </c>
      <c r="C51" s="285"/>
      <c r="D51" s="285" t="s">
        <v>388</v>
      </c>
      <c r="E51" s="285"/>
      <c r="F51" s="286" t="s">
        <v>389</v>
      </c>
      <c r="G51" s="287"/>
      <c r="H51" s="287"/>
      <c r="J51" s="34"/>
    </row>
    <row r="52" spans="1:10" s="26" customFormat="1" ht="26.25" customHeight="1">
      <c r="A52" s="285" t="s">
        <v>398</v>
      </c>
      <c r="B52" s="285"/>
      <c r="C52" s="285"/>
      <c r="D52" s="285" t="s">
        <v>390</v>
      </c>
      <c r="E52" s="285"/>
      <c r="F52" s="286"/>
      <c r="G52" s="287"/>
      <c r="H52" s="287"/>
      <c r="J52" s="34"/>
    </row>
    <row r="53" spans="1:10" s="26" customFormat="1" ht="22.5" customHeight="1">
      <c r="A53" s="285" t="s">
        <v>399</v>
      </c>
      <c r="B53" s="285"/>
      <c r="C53" s="285"/>
      <c r="D53" s="285" t="s">
        <v>391</v>
      </c>
      <c r="E53" s="285"/>
      <c r="F53" s="286"/>
      <c r="G53" s="287"/>
      <c r="H53" s="287"/>
      <c r="J53" s="34"/>
    </row>
    <row r="54" spans="1:10" s="26" customFormat="1" ht="18" customHeight="1">
      <c r="A54" s="285"/>
      <c r="B54" s="285"/>
      <c r="C54" s="285"/>
      <c r="D54" s="285"/>
      <c r="E54" s="285"/>
      <c r="F54" s="286"/>
      <c r="G54" s="287"/>
      <c r="H54" s="287"/>
      <c r="J54" s="34"/>
    </row>
    <row r="55" spans="1:10" s="26" customFormat="1" ht="18" customHeight="1">
      <c r="A55" s="285"/>
      <c r="B55" s="285"/>
      <c r="C55" s="285"/>
      <c r="D55" s="285"/>
      <c r="E55" s="285"/>
      <c r="F55" s="286"/>
      <c r="G55" s="287"/>
      <c r="H55" s="287"/>
      <c r="J55" s="34"/>
    </row>
    <row r="56" spans="1:10" s="26" customFormat="1" ht="22.5" customHeight="1">
      <c r="A56" s="285" t="s">
        <v>400</v>
      </c>
      <c r="B56" s="285" t="s">
        <v>387</v>
      </c>
      <c r="C56" s="285"/>
      <c r="D56" s="285" t="s">
        <v>388</v>
      </c>
      <c r="E56" s="285"/>
      <c r="F56" s="286" t="s">
        <v>389</v>
      </c>
      <c r="G56" s="287"/>
      <c r="H56" s="287"/>
      <c r="J56" s="34"/>
    </row>
    <row r="57" spans="1:10" s="26" customFormat="1" ht="21" customHeight="1">
      <c r="A57" s="285" t="s">
        <v>401</v>
      </c>
      <c r="B57" s="285"/>
      <c r="C57" s="285"/>
      <c r="D57" s="285" t="s">
        <v>392</v>
      </c>
      <c r="E57" s="285"/>
      <c r="F57" s="286"/>
      <c r="G57" s="287"/>
      <c r="H57" s="287"/>
      <c r="J57" s="34"/>
    </row>
    <row r="58" spans="1:10" s="26" customFormat="1" ht="20.25" customHeight="1">
      <c r="A58" s="285" t="s">
        <v>402</v>
      </c>
      <c r="B58" s="285"/>
      <c r="C58" s="285"/>
      <c r="D58" s="285" t="s">
        <v>393</v>
      </c>
      <c r="E58" s="285"/>
      <c r="F58" s="286"/>
      <c r="G58" s="287"/>
      <c r="H58" s="287"/>
      <c r="J58" s="34"/>
    </row>
    <row r="59" spans="1:10" s="26" customFormat="1" ht="18" customHeight="1">
      <c r="A59" s="285"/>
      <c r="B59" s="285"/>
      <c r="C59" s="285"/>
      <c r="D59" s="285"/>
      <c r="E59" s="285"/>
      <c r="F59" s="286"/>
      <c r="G59" s="287"/>
      <c r="H59" s="287"/>
      <c r="J59" s="34"/>
    </row>
    <row r="60" spans="1:10" s="26" customFormat="1" ht="18" customHeight="1">
      <c r="A60" s="285"/>
      <c r="B60" s="285"/>
      <c r="C60" s="285"/>
      <c r="D60" s="285"/>
      <c r="E60" s="285"/>
      <c r="F60" s="286"/>
      <c r="G60" s="287"/>
      <c r="H60" s="287"/>
      <c r="J60" s="34"/>
    </row>
    <row r="61" spans="1:10" s="26" customFormat="1" ht="25.5" customHeight="1">
      <c r="A61" s="285"/>
      <c r="B61" s="285"/>
      <c r="C61" s="285" t="s">
        <v>177</v>
      </c>
      <c r="D61" s="285"/>
      <c r="E61" s="285" t="s">
        <v>178</v>
      </c>
      <c r="F61" s="286"/>
      <c r="G61" s="287"/>
      <c r="H61" s="287"/>
      <c r="J61" s="34"/>
    </row>
    <row r="62" spans="1:10" s="26" customFormat="1" ht="22.5" customHeight="1">
      <c r="A62" s="285"/>
      <c r="B62" s="285"/>
      <c r="C62" s="285" t="s">
        <v>394</v>
      </c>
      <c r="D62" s="285"/>
      <c r="E62" s="285"/>
      <c r="F62" s="286"/>
      <c r="G62" s="287"/>
      <c r="H62" s="287"/>
      <c r="J62" s="34"/>
    </row>
    <row r="63" spans="1:10" s="26" customFormat="1" ht="22.5" customHeight="1">
      <c r="A63" s="49"/>
      <c r="B63" s="49"/>
      <c r="C63" s="285" t="s">
        <v>395</v>
      </c>
      <c r="D63" s="49"/>
      <c r="E63" s="49"/>
      <c r="F63" s="218"/>
      <c r="G63" s="73"/>
      <c r="H63" s="73"/>
      <c r="J63" s="34"/>
    </row>
    <row r="64" spans="1:10" s="26" customFormat="1" ht="18" customHeight="1">
      <c r="A64" s="49"/>
      <c r="B64" s="49"/>
      <c r="C64" s="285"/>
      <c r="D64" s="49"/>
      <c r="E64" s="49"/>
      <c r="F64" s="218"/>
      <c r="G64" s="73"/>
      <c r="H64" s="73"/>
      <c r="J64" s="34"/>
    </row>
    <row r="65" spans="1:10" s="26" customFormat="1" ht="18" customHeight="1">
      <c r="A65" s="49"/>
      <c r="B65" s="49"/>
      <c r="C65" s="285"/>
      <c r="D65" s="49"/>
      <c r="E65" s="49"/>
      <c r="F65" s="218"/>
      <c r="G65" s="73"/>
      <c r="H65" s="73"/>
      <c r="J65" s="34"/>
    </row>
    <row r="66" spans="1:10" s="26" customFormat="1" ht="18" customHeight="1">
      <c r="A66" s="49"/>
      <c r="B66" s="49"/>
      <c r="C66" s="285"/>
      <c r="D66" s="49"/>
      <c r="E66" s="49"/>
      <c r="F66" s="218"/>
      <c r="G66" s="73"/>
      <c r="H66" s="73"/>
      <c r="J66" s="34"/>
    </row>
    <row r="67" spans="1:10" s="26" customFormat="1" ht="18" customHeight="1">
      <c r="A67" s="49"/>
      <c r="B67" s="49"/>
      <c r="C67" s="285"/>
      <c r="D67" s="49"/>
      <c r="E67" s="49"/>
      <c r="F67" s="218"/>
      <c r="G67" s="73"/>
      <c r="H67" s="73"/>
      <c r="J67" s="34"/>
    </row>
    <row r="68" spans="1:10" s="26" customFormat="1" ht="18" customHeight="1">
      <c r="A68" s="49"/>
      <c r="B68" s="49"/>
      <c r="C68" s="285"/>
      <c r="D68" s="49"/>
      <c r="E68" s="49"/>
      <c r="F68" s="218"/>
      <c r="G68" s="73"/>
      <c r="H68" s="73"/>
      <c r="J68" s="34"/>
    </row>
    <row r="69" spans="1:10" s="26" customFormat="1" ht="18" customHeight="1">
      <c r="A69" s="49"/>
      <c r="B69" s="49"/>
      <c r="C69" s="285"/>
      <c r="D69" s="49"/>
      <c r="E69" s="49"/>
      <c r="F69" s="218"/>
      <c r="G69" s="73"/>
      <c r="H69" s="73"/>
      <c r="J69" s="34"/>
    </row>
    <row r="70" spans="1:10" s="26" customFormat="1" ht="18" customHeight="1">
      <c r="A70" s="49"/>
      <c r="B70" s="49"/>
      <c r="C70" s="285"/>
      <c r="D70" s="49"/>
      <c r="E70" s="49"/>
      <c r="F70" s="218"/>
      <c r="G70" s="73"/>
      <c r="H70" s="73"/>
      <c r="J70" s="34"/>
    </row>
    <row r="71" spans="1:10" s="26" customFormat="1" ht="18" customHeight="1">
      <c r="A71" s="49"/>
      <c r="B71" s="49"/>
      <c r="C71" s="285"/>
      <c r="D71" s="49"/>
      <c r="E71" s="49"/>
      <c r="F71" s="218"/>
      <c r="G71" s="73"/>
      <c r="H71" s="73"/>
      <c r="J71" s="34"/>
    </row>
    <row r="72" spans="1:10" s="26" customFormat="1" ht="18" customHeight="1">
      <c r="A72" s="49"/>
      <c r="B72" s="49"/>
      <c r="C72" s="285"/>
      <c r="D72" s="49"/>
      <c r="E72" s="49"/>
      <c r="F72" s="218"/>
      <c r="G72" s="73"/>
      <c r="H72" s="73"/>
      <c r="J72" s="34"/>
    </row>
    <row r="73" spans="1:10" s="26" customFormat="1" ht="18" customHeight="1">
      <c r="A73" s="49"/>
      <c r="B73" s="49"/>
      <c r="C73" s="285"/>
      <c r="D73" s="49"/>
      <c r="E73" s="49"/>
      <c r="F73" s="218"/>
      <c r="G73" s="73"/>
      <c r="H73" s="73"/>
      <c r="J73" s="34"/>
    </row>
    <row r="74" spans="1:10" s="26" customFormat="1" ht="18" customHeight="1">
      <c r="A74" s="49"/>
      <c r="B74" s="49"/>
      <c r="C74" s="285"/>
      <c r="D74" s="49"/>
      <c r="E74" s="49"/>
      <c r="F74" s="218"/>
      <c r="G74" s="73"/>
      <c r="H74" s="73"/>
      <c r="J74" s="34"/>
    </row>
    <row r="75" spans="1:10" s="26" customFormat="1" ht="18" customHeight="1">
      <c r="A75" s="49"/>
      <c r="B75" s="49"/>
      <c r="C75" s="49"/>
      <c r="D75" s="49"/>
      <c r="E75" s="49"/>
      <c r="F75" s="218"/>
      <c r="G75" s="73"/>
      <c r="H75" s="73"/>
      <c r="J75" s="34"/>
    </row>
    <row r="76" spans="1:10" s="26" customFormat="1" ht="18" customHeight="1">
      <c r="A76" s="49"/>
      <c r="B76" s="49"/>
      <c r="C76" s="49"/>
      <c r="D76" s="49"/>
      <c r="E76" s="49"/>
      <c r="F76" s="218"/>
      <c r="G76" s="73"/>
      <c r="H76" s="73"/>
      <c r="J76" s="34"/>
    </row>
    <row r="77" spans="1:10" s="26" customFormat="1" ht="18" customHeight="1">
      <c r="A77" s="49"/>
      <c r="B77" s="49"/>
      <c r="C77" s="49"/>
      <c r="D77" s="49"/>
      <c r="E77" s="49"/>
      <c r="F77" s="218"/>
      <c r="G77" s="73"/>
      <c r="H77" s="73"/>
      <c r="J77" s="34"/>
    </row>
    <row r="78" spans="1:10" s="26" customFormat="1" ht="18" customHeight="1">
      <c r="A78" s="49"/>
      <c r="B78" s="49"/>
      <c r="C78" s="49"/>
      <c r="D78" s="49"/>
      <c r="E78" s="49"/>
      <c r="F78" s="218"/>
      <c r="G78" s="73"/>
      <c r="H78" s="73"/>
      <c r="J78" s="34"/>
    </row>
    <row r="79" spans="1:10" s="26" customFormat="1" ht="18" customHeight="1">
      <c r="A79" s="49"/>
      <c r="B79" s="49"/>
      <c r="C79" s="49"/>
      <c r="D79" s="49"/>
      <c r="E79" s="49"/>
      <c r="F79" s="218"/>
      <c r="G79" s="73"/>
      <c r="H79" s="73"/>
      <c r="J79" s="34"/>
    </row>
    <row r="80" spans="1:10" s="26" customFormat="1" ht="18" customHeight="1">
      <c r="A80" s="49"/>
      <c r="B80" s="49"/>
      <c r="C80" s="49"/>
      <c r="D80" s="49"/>
      <c r="E80" s="49"/>
      <c r="F80" s="218"/>
      <c r="G80" s="73"/>
      <c r="H80" s="73"/>
      <c r="J80" s="34"/>
    </row>
    <row r="81" spans="1:10" s="26" customFormat="1" ht="18" customHeight="1">
      <c r="A81" s="49"/>
      <c r="B81" s="49"/>
      <c r="C81" s="49"/>
      <c r="D81" s="49"/>
      <c r="E81" s="49"/>
      <c r="F81" s="218"/>
      <c r="G81" s="73"/>
      <c r="H81" s="73"/>
      <c r="J81" s="34"/>
    </row>
    <row r="82" spans="1:10" s="26" customFormat="1" ht="18" customHeight="1">
      <c r="A82" s="49"/>
      <c r="B82" s="49"/>
      <c r="C82" s="49"/>
      <c r="D82" s="49"/>
      <c r="E82" s="49"/>
      <c r="F82" s="218"/>
      <c r="G82" s="73"/>
      <c r="H82" s="73"/>
      <c r="J82" s="34"/>
    </row>
    <row r="83" spans="1:10" s="26" customFormat="1" ht="18" customHeight="1">
      <c r="A83" s="49"/>
      <c r="B83" s="49"/>
      <c r="C83" s="49"/>
      <c r="D83" s="49"/>
      <c r="E83" s="49"/>
      <c r="F83" s="218"/>
      <c r="G83" s="73"/>
      <c r="H83" s="73"/>
      <c r="J83" s="34"/>
    </row>
    <row r="84" spans="1:10" s="26" customFormat="1" ht="18" customHeight="1">
      <c r="A84" s="49"/>
      <c r="B84" s="49"/>
      <c r="C84" s="49"/>
      <c r="D84" s="49"/>
      <c r="E84" s="49"/>
      <c r="F84" s="218"/>
      <c r="G84" s="73"/>
      <c r="H84" s="73"/>
      <c r="J84" s="34"/>
    </row>
    <row r="85" spans="1:10" s="26" customFormat="1" ht="18" customHeight="1">
      <c r="A85" s="49"/>
      <c r="B85" s="49"/>
      <c r="C85" s="49"/>
      <c r="D85" s="49"/>
      <c r="E85" s="49"/>
      <c r="F85" s="218"/>
      <c r="G85" s="73"/>
      <c r="H85" s="73"/>
      <c r="J85" s="34"/>
    </row>
    <row r="86" spans="1:10" s="26" customFormat="1" ht="18" customHeight="1">
      <c r="A86" s="49"/>
      <c r="B86" s="49"/>
      <c r="C86" s="49"/>
      <c r="D86" s="49"/>
      <c r="E86" s="49"/>
      <c r="F86" s="218"/>
      <c r="G86" s="73"/>
      <c r="H86" s="73"/>
      <c r="J86" s="34"/>
    </row>
    <row r="87" spans="1:10" s="26" customFormat="1" ht="18" customHeight="1">
      <c r="A87" s="49"/>
      <c r="B87" s="49"/>
      <c r="C87" s="49"/>
      <c r="D87" s="49"/>
      <c r="E87" s="49"/>
      <c r="F87" s="218"/>
      <c r="G87" s="73"/>
      <c r="H87" s="73"/>
      <c r="J87" s="34"/>
    </row>
    <row r="88" spans="1:10" s="26" customFormat="1" ht="18" customHeight="1">
      <c r="A88" s="49"/>
      <c r="B88" s="49"/>
      <c r="C88" s="49"/>
      <c r="D88" s="49"/>
      <c r="E88" s="49"/>
      <c r="F88" s="218"/>
      <c r="G88" s="73"/>
      <c r="H88" s="73"/>
      <c r="J88" s="34"/>
    </row>
    <row r="89" spans="1:10" s="26" customFormat="1" ht="18" customHeight="1">
      <c r="A89" s="49"/>
      <c r="B89" s="49"/>
      <c r="C89" s="49"/>
      <c r="D89" s="49"/>
      <c r="E89" s="49"/>
      <c r="F89" s="218"/>
      <c r="G89" s="73"/>
      <c r="H89" s="73"/>
      <c r="J89" s="34"/>
    </row>
    <row r="90" spans="1:10" s="26" customFormat="1" ht="18" customHeight="1">
      <c r="A90" s="49"/>
      <c r="B90" s="49"/>
      <c r="C90" s="49"/>
      <c r="D90" s="49"/>
      <c r="E90" s="49"/>
      <c r="F90" s="218"/>
      <c r="G90" s="73"/>
      <c r="H90" s="73"/>
      <c r="J90" s="34"/>
    </row>
    <row r="91" spans="1:11" ht="23.25">
      <c r="A91" s="479" t="s">
        <v>32</v>
      </c>
      <c r="B91" s="479"/>
      <c r="C91" s="479"/>
      <c r="D91" s="479"/>
      <c r="E91" s="479"/>
      <c r="F91" s="479"/>
      <c r="G91" s="479"/>
      <c r="H91" s="479"/>
      <c r="K91" s="10"/>
    </row>
    <row r="92" spans="1:11" ht="23.25">
      <c r="A92" s="479" t="s">
        <v>52</v>
      </c>
      <c r="B92" s="479"/>
      <c r="C92" s="479"/>
      <c r="D92" s="479"/>
      <c r="E92" s="479"/>
      <c r="F92" s="479"/>
      <c r="G92" s="479"/>
      <c r="H92" s="479"/>
      <c r="K92" s="10"/>
    </row>
    <row r="93" spans="1:11" ht="24" thickBot="1">
      <c r="A93" s="463" t="s">
        <v>221</v>
      </c>
      <c r="B93" s="463"/>
      <c r="C93" s="463"/>
      <c r="D93" s="463"/>
      <c r="E93" s="463"/>
      <c r="F93" s="463"/>
      <c r="G93" s="463"/>
      <c r="H93" s="463"/>
      <c r="K93" s="10"/>
    </row>
    <row r="94" spans="1:11" ht="24" thickBot="1">
      <c r="A94" s="471" t="s">
        <v>0</v>
      </c>
      <c r="B94" s="472"/>
      <c r="C94" s="472"/>
      <c r="D94" s="472"/>
      <c r="E94" s="473"/>
      <c r="F94" s="74" t="s">
        <v>34</v>
      </c>
      <c r="G94" s="74" t="s">
        <v>14</v>
      </c>
      <c r="H94" s="74" t="s">
        <v>1</v>
      </c>
      <c r="K94" s="10"/>
    </row>
    <row r="95" spans="1:11" ht="23.25">
      <c r="A95" s="75" t="s">
        <v>35</v>
      </c>
      <c r="B95" s="76" t="s">
        <v>36</v>
      </c>
      <c r="C95" s="77" t="s">
        <v>37</v>
      </c>
      <c r="D95" s="78" t="s">
        <v>38</v>
      </c>
      <c r="E95" s="79"/>
      <c r="F95" s="85" t="s">
        <v>199</v>
      </c>
      <c r="G95" s="80">
        <f>G5</f>
        <v>3807721</v>
      </c>
      <c r="H95" s="81"/>
      <c r="K95" s="10"/>
    </row>
    <row r="96" spans="1:11" ht="23.25">
      <c r="A96" s="82"/>
      <c r="B96" s="76" t="s">
        <v>39</v>
      </c>
      <c r="C96" s="77" t="s">
        <v>37</v>
      </c>
      <c r="D96" s="83" t="s">
        <v>40</v>
      </c>
      <c r="E96" s="84"/>
      <c r="F96" s="85" t="s">
        <v>199</v>
      </c>
      <c r="G96" s="80">
        <f>G6</f>
        <v>155377.4</v>
      </c>
      <c r="H96" s="86"/>
      <c r="K96" s="10"/>
    </row>
    <row r="97" spans="1:11" ht="23.25">
      <c r="A97" s="82"/>
      <c r="B97" s="76" t="s">
        <v>39</v>
      </c>
      <c r="C97" s="77" t="s">
        <v>41</v>
      </c>
      <c r="D97" s="83" t="s">
        <v>42</v>
      </c>
      <c r="E97" s="84"/>
      <c r="F97" s="85" t="s">
        <v>199</v>
      </c>
      <c r="G97" s="80">
        <f>G7</f>
        <v>480336.68</v>
      </c>
      <c r="H97" s="86"/>
      <c r="K97" s="10"/>
    </row>
    <row r="98" spans="1:11" ht="23.25">
      <c r="A98" s="82"/>
      <c r="B98" s="76" t="s">
        <v>39</v>
      </c>
      <c r="C98" s="77" t="s">
        <v>43</v>
      </c>
      <c r="D98" s="83" t="s">
        <v>44</v>
      </c>
      <c r="E98" s="84"/>
      <c r="F98" s="85" t="s">
        <v>200</v>
      </c>
      <c r="G98" s="80">
        <f>G8</f>
        <v>2823537.53</v>
      </c>
      <c r="H98" s="86"/>
      <c r="K98" s="10"/>
    </row>
    <row r="99" spans="1:11" ht="23.25">
      <c r="A99" s="82"/>
      <c r="B99" s="76" t="s">
        <v>45</v>
      </c>
      <c r="C99" s="77" t="s">
        <v>46</v>
      </c>
      <c r="D99" s="87" t="s">
        <v>47</v>
      </c>
      <c r="E99" s="88"/>
      <c r="F99" s="85" t="s">
        <v>201</v>
      </c>
      <c r="G99" s="80">
        <f>G9</f>
        <v>2120601.99</v>
      </c>
      <c r="H99" s="86"/>
      <c r="J99" s="35"/>
      <c r="K99" s="10"/>
    </row>
    <row r="100" spans="1:11" ht="23.25">
      <c r="A100" s="82" t="s">
        <v>233</v>
      </c>
      <c r="B100" s="76"/>
      <c r="C100" s="77"/>
      <c r="D100" s="87"/>
      <c r="E100" s="88"/>
      <c r="F100" s="85" t="s">
        <v>264</v>
      </c>
      <c r="G100" s="80">
        <f>31225-2335</f>
        <v>28890</v>
      </c>
      <c r="H100" s="86"/>
      <c r="J100" s="35"/>
      <c r="K100" s="10"/>
    </row>
    <row r="101" spans="1:11" ht="23.25">
      <c r="A101" s="82" t="s">
        <v>3</v>
      </c>
      <c r="B101" s="84"/>
      <c r="C101" s="83"/>
      <c r="D101" s="89"/>
      <c r="E101" s="90"/>
      <c r="F101" s="85" t="s">
        <v>265</v>
      </c>
      <c r="G101" s="80">
        <f>G11</f>
        <v>577199</v>
      </c>
      <c r="H101" s="86"/>
      <c r="J101" s="12"/>
      <c r="K101" s="10"/>
    </row>
    <row r="102" spans="1:11" ht="23.25">
      <c r="A102" s="82" t="s">
        <v>376</v>
      </c>
      <c r="B102" s="84"/>
      <c r="C102" s="83"/>
      <c r="D102" s="89"/>
      <c r="E102" s="90"/>
      <c r="F102" s="85" t="s">
        <v>373</v>
      </c>
      <c r="G102" s="80">
        <v>28890</v>
      </c>
      <c r="H102" s="86"/>
      <c r="J102" s="12"/>
      <c r="K102" s="10"/>
    </row>
    <row r="103" spans="1:11" ht="23.25">
      <c r="A103" s="82" t="s">
        <v>49</v>
      </c>
      <c r="B103" s="58" t="s">
        <v>50</v>
      </c>
      <c r="C103" s="58"/>
      <c r="D103" s="92"/>
      <c r="E103" s="93"/>
      <c r="F103" s="85" t="s">
        <v>266</v>
      </c>
      <c r="G103" s="80"/>
      <c r="H103" s="80">
        <v>1057535.68</v>
      </c>
      <c r="J103" s="12"/>
      <c r="K103" s="10"/>
    </row>
    <row r="104" spans="1:11" ht="23.25">
      <c r="A104" s="82"/>
      <c r="B104" s="58" t="s">
        <v>51</v>
      </c>
      <c r="C104" s="58"/>
      <c r="D104" s="92"/>
      <c r="E104" s="93"/>
      <c r="F104" s="85" t="s">
        <v>267</v>
      </c>
      <c r="G104" s="80"/>
      <c r="H104" s="80">
        <v>158212</v>
      </c>
      <c r="J104" s="12"/>
      <c r="K104" s="10"/>
    </row>
    <row r="105" spans="1:11" ht="23.25">
      <c r="A105" s="94"/>
      <c r="B105" s="58" t="s">
        <v>174</v>
      </c>
      <c r="C105" s="58"/>
      <c r="D105" s="92"/>
      <c r="E105" s="93"/>
      <c r="F105" s="85" t="s">
        <v>268</v>
      </c>
      <c r="G105" s="80"/>
      <c r="H105" s="80">
        <v>119800</v>
      </c>
      <c r="J105" s="10"/>
      <c r="K105" s="10"/>
    </row>
    <row r="106" spans="1:11" ht="23.25">
      <c r="A106" s="94"/>
      <c r="B106" s="58" t="s">
        <v>175</v>
      </c>
      <c r="C106" s="58"/>
      <c r="D106" s="95"/>
      <c r="E106" s="96"/>
      <c r="F106" s="85" t="s">
        <v>268</v>
      </c>
      <c r="G106" s="80"/>
      <c r="H106" s="80">
        <v>55200</v>
      </c>
      <c r="J106" s="10"/>
      <c r="K106" s="10"/>
    </row>
    <row r="107" spans="1:11" ht="23.25">
      <c r="A107" s="94"/>
      <c r="B107" s="58" t="s">
        <v>251</v>
      </c>
      <c r="C107" s="58"/>
      <c r="D107" s="95"/>
      <c r="E107" s="96"/>
      <c r="F107" s="85" t="s">
        <v>268</v>
      </c>
      <c r="G107" s="80"/>
      <c r="H107" s="80">
        <v>88000</v>
      </c>
      <c r="J107" s="10"/>
      <c r="K107" s="10"/>
    </row>
    <row r="108" spans="1:11" ht="23.25">
      <c r="A108" s="94" t="s">
        <v>154</v>
      </c>
      <c r="B108" s="58" t="s">
        <v>458</v>
      </c>
      <c r="C108" s="234"/>
      <c r="D108" s="95"/>
      <c r="E108" s="96"/>
      <c r="F108" s="85" t="s">
        <v>252</v>
      </c>
      <c r="G108" s="80"/>
      <c r="H108" s="80">
        <v>297000</v>
      </c>
      <c r="J108" s="10"/>
      <c r="K108" s="10"/>
    </row>
    <row r="109" spans="1:11" ht="23.25">
      <c r="A109" s="94" t="s">
        <v>154</v>
      </c>
      <c r="B109" s="58" t="s">
        <v>459</v>
      </c>
      <c r="C109" s="234"/>
      <c r="D109" s="95"/>
      <c r="E109" s="96"/>
      <c r="F109" s="85" t="s">
        <v>252</v>
      </c>
      <c r="G109" s="80"/>
      <c r="H109" s="80">
        <v>98900</v>
      </c>
      <c r="J109" s="10"/>
      <c r="K109" s="10"/>
    </row>
    <row r="110" spans="1:11" ht="23.25">
      <c r="A110" s="94" t="s">
        <v>154</v>
      </c>
      <c r="B110" s="58" t="s">
        <v>374</v>
      </c>
      <c r="C110" s="58"/>
      <c r="D110" s="95"/>
      <c r="E110" s="96"/>
      <c r="F110" s="85" t="s">
        <v>252</v>
      </c>
      <c r="G110" s="80"/>
      <c r="H110" s="80">
        <v>14160</v>
      </c>
      <c r="J110" s="10"/>
      <c r="K110" s="10"/>
    </row>
    <row r="111" spans="1:11" ht="23.25">
      <c r="A111" s="94" t="s">
        <v>276</v>
      </c>
      <c r="B111" s="91"/>
      <c r="C111" s="58"/>
      <c r="D111" s="95"/>
      <c r="E111" s="96"/>
      <c r="F111" s="85" t="s">
        <v>375</v>
      </c>
      <c r="G111" s="80"/>
      <c r="H111" s="80">
        <v>28890</v>
      </c>
      <c r="J111" s="10"/>
      <c r="K111" s="10"/>
    </row>
    <row r="112" spans="1:11" ht="23.25">
      <c r="A112" s="468" t="s">
        <v>30</v>
      </c>
      <c r="B112" s="469"/>
      <c r="C112" s="469"/>
      <c r="D112" s="469"/>
      <c r="E112" s="470"/>
      <c r="F112" s="85" t="s">
        <v>269</v>
      </c>
      <c r="G112" s="80"/>
      <c r="H112" s="80">
        <v>3732786.95</v>
      </c>
      <c r="J112" s="12"/>
      <c r="K112" s="183"/>
    </row>
    <row r="113" spans="1:11" ht="23.25">
      <c r="A113" s="97" t="s">
        <v>31</v>
      </c>
      <c r="B113" s="98"/>
      <c r="C113" s="98"/>
      <c r="D113" s="98"/>
      <c r="E113" s="99"/>
      <c r="F113" s="100" t="s">
        <v>218</v>
      </c>
      <c r="G113" s="101"/>
      <c r="H113" s="80">
        <v>4368068.97</v>
      </c>
      <c r="J113" s="12"/>
      <c r="K113" s="10"/>
    </row>
    <row r="114" spans="1:12" ht="24" thickBot="1">
      <c r="A114" s="465" t="s">
        <v>169</v>
      </c>
      <c r="B114" s="466"/>
      <c r="C114" s="466"/>
      <c r="D114" s="466"/>
      <c r="E114" s="467"/>
      <c r="F114" s="102" t="s">
        <v>270</v>
      </c>
      <c r="G114" s="103"/>
      <c r="H114" s="80">
        <v>4000</v>
      </c>
      <c r="J114" s="10"/>
      <c r="K114" s="10"/>
      <c r="L114" s="12"/>
    </row>
    <row r="115" spans="1:12" ht="24" thickBot="1">
      <c r="A115" s="104"/>
      <c r="B115" s="104"/>
      <c r="C115" s="104"/>
      <c r="D115" s="104"/>
      <c r="E115" s="104"/>
      <c r="F115" s="105"/>
      <c r="G115" s="106">
        <f>SUM(G95:G114)</f>
        <v>10022553.6</v>
      </c>
      <c r="H115" s="106">
        <f>SUM(H103:H114)</f>
        <v>10022553.6</v>
      </c>
      <c r="J115" s="12"/>
      <c r="K115" s="10"/>
      <c r="L115" s="11"/>
    </row>
    <row r="116" spans="1:11" ht="23.25">
      <c r="A116" s="104"/>
      <c r="B116" s="104"/>
      <c r="C116" s="104"/>
      <c r="D116" s="104"/>
      <c r="E116" s="104"/>
      <c r="F116" s="105"/>
      <c r="G116" s="107"/>
      <c r="H116" s="107"/>
      <c r="J116" s="12">
        <f>G115-H115</f>
        <v>0</v>
      </c>
      <c r="K116" s="10"/>
    </row>
    <row r="117" spans="1:11" ht="23.25">
      <c r="A117" s="104" t="s">
        <v>260</v>
      </c>
      <c r="B117" s="104"/>
      <c r="C117" s="236" t="s">
        <v>7</v>
      </c>
      <c r="D117" s="104"/>
      <c r="E117" s="104" t="s">
        <v>184</v>
      </c>
      <c r="F117" s="104"/>
      <c r="G117" s="105" t="s">
        <v>187</v>
      </c>
      <c r="H117" s="107"/>
      <c r="J117" s="12"/>
      <c r="K117" s="10"/>
    </row>
    <row r="118" spans="1:11" ht="23.25">
      <c r="A118" s="104" t="s">
        <v>261</v>
      </c>
      <c r="B118" s="104"/>
      <c r="C118" s="104"/>
      <c r="D118" s="104"/>
      <c r="E118" s="104" t="s">
        <v>188</v>
      </c>
      <c r="F118" s="104"/>
      <c r="G118" s="105"/>
      <c r="H118" s="107"/>
      <c r="J118" s="12"/>
      <c r="K118" s="10"/>
    </row>
    <row r="119" spans="1:11" ht="23.25">
      <c r="A119" s="104" t="s">
        <v>262</v>
      </c>
      <c r="B119" s="104"/>
      <c r="C119" s="104"/>
      <c r="D119" s="104"/>
      <c r="E119" s="104" t="s">
        <v>183</v>
      </c>
      <c r="F119" s="104"/>
      <c r="G119" s="105"/>
      <c r="H119" s="107"/>
      <c r="J119" s="12"/>
      <c r="K119" s="10"/>
    </row>
    <row r="120" spans="1:11" ht="23.25">
      <c r="A120" s="104"/>
      <c r="B120" s="104"/>
      <c r="C120" s="104"/>
      <c r="D120" s="104"/>
      <c r="E120" s="104"/>
      <c r="F120" s="104"/>
      <c r="G120" s="105"/>
      <c r="H120" s="107"/>
      <c r="J120" s="12"/>
      <c r="K120" s="10"/>
    </row>
    <row r="121" spans="1:11" ht="23.25">
      <c r="A121" s="104" t="s">
        <v>260</v>
      </c>
      <c r="B121" s="104"/>
      <c r="C121" s="236" t="s">
        <v>182</v>
      </c>
      <c r="D121" s="104"/>
      <c r="E121" s="104" t="s">
        <v>185</v>
      </c>
      <c r="F121" s="104"/>
      <c r="G121" s="105"/>
      <c r="H121" s="107" t="s">
        <v>182</v>
      </c>
      <c r="J121" s="12"/>
      <c r="K121" s="10"/>
    </row>
    <row r="122" spans="1:11" ht="23.25">
      <c r="A122" s="104" t="s">
        <v>463</v>
      </c>
      <c r="B122" s="104"/>
      <c r="C122" s="104"/>
      <c r="D122" s="104"/>
      <c r="E122" s="104"/>
      <c r="F122" s="104" t="s">
        <v>277</v>
      </c>
      <c r="G122" s="105"/>
      <c r="H122" s="107"/>
      <c r="J122" s="12"/>
      <c r="K122" s="10"/>
    </row>
    <row r="123" spans="1:11" ht="23.25">
      <c r="A123" s="213" t="s">
        <v>279</v>
      </c>
      <c r="B123" s="213"/>
      <c r="C123" s="213"/>
      <c r="D123" s="213"/>
      <c r="E123" s="213" t="s">
        <v>278</v>
      </c>
      <c r="F123" s="213"/>
      <c r="G123" s="214"/>
      <c r="H123" s="213"/>
      <c r="J123" s="12"/>
      <c r="K123" s="10"/>
    </row>
    <row r="124" spans="1:11" ht="23.25">
      <c r="A124" s="104"/>
      <c r="B124" s="104"/>
      <c r="C124" s="104" t="s">
        <v>185</v>
      </c>
      <c r="D124" s="104"/>
      <c r="E124" s="105"/>
      <c r="F124" s="107" t="s">
        <v>186</v>
      </c>
      <c r="G124" s="104"/>
      <c r="H124" s="108"/>
      <c r="J124" s="12"/>
      <c r="K124" s="10"/>
    </row>
    <row r="125" spans="1:11" ht="23.25">
      <c r="A125" s="104"/>
      <c r="B125" s="104"/>
      <c r="C125" s="104"/>
      <c r="D125" s="104" t="s">
        <v>280</v>
      </c>
      <c r="E125" s="105"/>
      <c r="F125" s="107"/>
      <c r="G125" s="104"/>
      <c r="H125" s="108"/>
      <c r="J125" s="12"/>
      <c r="K125" s="10"/>
    </row>
    <row r="126" spans="1:11" ht="23.25">
      <c r="A126" s="104"/>
      <c r="B126" s="104"/>
      <c r="C126" s="213" t="s">
        <v>263</v>
      </c>
      <c r="D126" s="213"/>
      <c r="E126" s="214"/>
      <c r="F126" s="213"/>
      <c r="G126" s="104"/>
      <c r="H126" s="108"/>
      <c r="J126" s="12"/>
      <c r="K126" s="10"/>
    </row>
    <row r="127" spans="1:11" ht="23.25">
      <c r="A127" s="104"/>
      <c r="B127" s="104"/>
      <c r="C127" s="104"/>
      <c r="D127" s="104"/>
      <c r="E127" s="104"/>
      <c r="F127" s="105"/>
      <c r="G127" s="104"/>
      <c r="H127" s="108"/>
      <c r="J127" s="12"/>
      <c r="K127" s="10"/>
    </row>
    <row r="128" spans="10:11" ht="23.25">
      <c r="J128" s="37"/>
      <c r="K128" s="10"/>
    </row>
    <row r="129" ht="23.25">
      <c r="K129" s="10"/>
    </row>
    <row r="130" ht="23.25">
      <c r="K130" s="10"/>
    </row>
    <row r="131" ht="23.25">
      <c r="K131" s="10"/>
    </row>
  </sheetData>
  <sheetProtection/>
  <mergeCells count="13">
    <mergeCell ref="A1:H1"/>
    <mergeCell ref="A2:H2"/>
    <mergeCell ref="A4:E4"/>
    <mergeCell ref="A91:H91"/>
    <mergeCell ref="A92:H92"/>
    <mergeCell ref="A3:H3"/>
    <mergeCell ref="B38:C38"/>
    <mergeCell ref="A93:H93"/>
    <mergeCell ref="B42:C42"/>
    <mergeCell ref="B43:C43"/>
    <mergeCell ref="A114:E114"/>
    <mergeCell ref="A112:E112"/>
    <mergeCell ref="A94:E94"/>
  </mergeCells>
  <printOptions/>
  <pageMargins left="0.11811023622047245" right="0.11811023622047245" top="0.11811023622047245" bottom="0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="130" zoomScaleNormal="130" zoomScalePageLayoutView="0" workbookViewId="0" topLeftCell="A64">
      <selection activeCell="A81" sqref="A81"/>
    </sheetView>
  </sheetViews>
  <sheetFormatPr defaultColWidth="9.140625" defaultRowHeight="12.75"/>
  <cols>
    <col min="1" max="1" width="41.00390625" style="13" customWidth="1"/>
    <col min="2" max="3" width="16.00390625" style="13" bestFit="1" customWidth="1"/>
    <col min="4" max="4" width="4.7109375" style="13" customWidth="1"/>
    <col min="5" max="5" width="12.7109375" style="13" bestFit="1" customWidth="1"/>
    <col min="6" max="6" width="3.140625" style="13" customWidth="1"/>
    <col min="7" max="7" width="18.00390625" style="13" customWidth="1"/>
    <col min="8" max="8" width="28.421875" style="13" customWidth="1"/>
    <col min="9" max="9" width="15.28125" style="13" bestFit="1" customWidth="1"/>
    <col min="10" max="16384" width="9.140625" style="13" customWidth="1"/>
  </cols>
  <sheetData>
    <row r="1" spans="1:6" ht="23.25">
      <c r="A1" s="505" t="s">
        <v>53</v>
      </c>
      <c r="B1" s="505"/>
      <c r="C1" s="505"/>
      <c r="D1" s="505"/>
      <c r="E1" s="505"/>
      <c r="F1" s="505"/>
    </row>
    <row r="2" spans="1:6" ht="23.25">
      <c r="A2" s="506" t="s">
        <v>222</v>
      </c>
      <c r="B2" s="506"/>
      <c r="C2" s="506"/>
      <c r="D2" s="506"/>
      <c r="E2" s="506"/>
      <c r="F2" s="506"/>
    </row>
    <row r="3" spans="1:6" ht="24" thickBot="1">
      <c r="A3" s="506" t="s">
        <v>223</v>
      </c>
      <c r="B3" s="506"/>
      <c r="C3" s="506"/>
      <c r="D3" s="506"/>
      <c r="E3" s="506"/>
      <c r="F3" s="506"/>
    </row>
    <row r="4" spans="1:6" ht="23.25">
      <c r="A4" s="507" t="s">
        <v>54</v>
      </c>
      <c r="B4" s="507" t="s">
        <v>55</v>
      </c>
      <c r="C4" s="507" t="s">
        <v>56</v>
      </c>
      <c r="D4" s="340" t="s">
        <v>57</v>
      </c>
      <c r="E4" s="507" t="s">
        <v>58</v>
      </c>
      <c r="F4" s="507"/>
    </row>
    <row r="5" spans="1:6" ht="23.25">
      <c r="A5" s="508"/>
      <c r="B5" s="509"/>
      <c r="C5" s="509"/>
      <c r="D5" s="341" t="s">
        <v>29</v>
      </c>
      <c r="E5" s="509" t="s">
        <v>59</v>
      </c>
      <c r="F5" s="509"/>
    </row>
    <row r="6" spans="1:6" ht="23.25">
      <c r="A6" s="342" t="s">
        <v>60</v>
      </c>
      <c r="B6" s="343"/>
      <c r="C6" s="344"/>
      <c r="D6" s="345"/>
      <c r="E6" s="515"/>
      <c r="F6" s="515"/>
    </row>
    <row r="7" spans="1:6" ht="23.25">
      <c r="A7" s="346" t="s">
        <v>409</v>
      </c>
      <c r="B7" s="347">
        <v>74017</v>
      </c>
      <c r="C7" s="347">
        <v>75826</v>
      </c>
      <c r="D7" s="348" t="s">
        <v>57</v>
      </c>
      <c r="E7" s="510">
        <f>C7-B7</f>
        <v>1809</v>
      </c>
      <c r="F7" s="510"/>
    </row>
    <row r="8" spans="1:6" ht="23.25">
      <c r="A8" s="346" t="s">
        <v>61</v>
      </c>
      <c r="B8" s="347">
        <v>22880</v>
      </c>
      <c r="C8" s="347">
        <v>23497.4</v>
      </c>
      <c r="D8" s="348" t="s">
        <v>57</v>
      </c>
      <c r="E8" s="510">
        <f>C8-B8</f>
        <v>617.4000000000015</v>
      </c>
      <c r="F8" s="510"/>
    </row>
    <row r="9" spans="1:6" ht="23.25">
      <c r="A9" s="346" t="s">
        <v>62</v>
      </c>
      <c r="B9" s="347">
        <v>124248</v>
      </c>
      <c r="C9" s="347">
        <v>108108.8</v>
      </c>
      <c r="D9" s="348" t="s">
        <v>29</v>
      </c>
      <c r="E9" s="510">
        <f>C9-B9</f>
        <v>-16139.199999999997</v>
      </c>
      <c r="F9" s="510"/>
    </row>
    <row r="10" spans="1:6" ht="23.25">
      <c r="A10" s="346" t="s">
        <v>63</v>
      </c>
      <c r="B10" s="347">
        <v>61167</v>
      </c>
      <c r="C10" s="347">
        <v>54925</v>
      </c>
      <c r="D10" s="348" t="s">
        <v>29</v>
      </c>
      <c r="E10" s="510">
        <f>C10-B10</f>
        <v>-6242</v>
      </c>
      <c r="F10" s="510"/>
    </row>
    <row r="11" spans="1:9" ht="23.25">
      <c r="A11" s="350" t="s">
        <v>64</v>
      </c>
      <c r="B11" s="347">
        <v>14317688</v>
      </c>
      <c r="C11" s="347">
        <v>13129957.64</v>
      </c>
      <c r="D11" s="348" t="s">
        <v>29</v>
      </c>
      <c r="E11" s="510">
        <f>B11-C11</f>
        <v>1187730.3599999994</v>
      </c>
      <c r="F11" s="510"/>
      <c r="I11" s="14"/>
    </row>
    <row r="12" spans="1:8" ht="23.25">
      <c r="A12" s="350" t="s">
        <v>224</v>
      </c>
      <c r="B12" s="351">
        <v>8000000</v>
      </c>
      <c r="C12" s="347">
        <v>6881829</v>
      </c>
      <c r="D12" s="352" t="s">
        <v>29</v>
      </c>
      <c r="E12" s="510">
        <f>B12-C12</f>
        <v>1118171</v>
      </c>
      <c r="F12" s="510"/>
      <c r="H12" s="14"/>
    </row>
    <row r="13" spans="1:8" ht="24" thickBot="1">
      <c r="A13" s="353" t="s">
        <v>162</v>
      </c>
      <c r="B13" s="354"/>
      <c r="C13" s="355">
        <v>924687</v>
      </c>
      <c r="D13" s="356"/>
      <c r="E13" s="523"/>
      <c r="F13" s="524"/>
      <c r="H13" s="33"/>
    </row>
    <row r="14" spans="1:9" ht="24" thickBot="1">
      <c r="A14" s="357" t="s">
        <v>65</v>
      </c>
      <c r="B14" s="358">
        <f>SUM(B7:B12)</f>
        <v>22600000</v>
      </c>
      <c r="C14" s="359">
        <f>SUM(C7:C13)</f>
        <v>21198830.84</v>
      </c>
      <c r="D14" s="360" t="s">
        <v>29</v>
      </c>
      <c r="E14" s="522">
        <f>B14-C14</f>
        <v>1401169.1600000001</v>
      </c>
      <c r="F14" s="522"/>
      <c r="H14" s="14"/>
      <c r="I14" s="14"/>
    </row>
    <row r="15" spans="1:6" ht="23.25">
      <c r="A15" s="361" t="s">
        <v>242</v>
      </c>
      <c r="B15" s="362"/>
      <c r="C15" s="371"/>
      <c r="D15" s="339"/>
      <c r="E15" s="504"/>
      <c r="F15" s="504"/>
    </row>
    <row r="16" spans="1:8" ht="23.25">
      <c r="A16" s="364" t="s">
        <v>249</v>
      </c>
      <c r="B16" s="370"/>
      <c r="C16" s="349">
        <v>5967800</v>
      </c>
      <c r="D16" s="339"/>
      <c r="E16" s="525"/>
      <c r="F16" s="525"/>
      <c r="G16" s="10"/>
      <c r="H16" s="14"/>
    </row>
    <row r="17" spans="1:8" ht="23.25">
      <c r="A17" s="364" t="s">
        <v>406</v>
      </c>
      <c r="B17" s="370"/>
      <c r="C17" s="349">
        <v>2116000</v>
      </c>
      <c r="D17" s="339"/>
      <c r="E17" s="504"/>
      <c r="F17" s="504"/>
      <c r="G17" s="14"/>
      <c r="H17" s="14"/>
    </row>
    <row r="18" spans="1:8" ht="23.25">
      <c r="A18" s="481" t="s">
        <v>163</v>
      </c>
      <c r="B18" s="482"/>
      <c r="C18" s="349">
        <v>1370019.03</v>
      </c>
      <c r="D18" s="339"/>
      <c r="E18" s="363"/>
      <c r="F18" s="363"/>
      <c r="H18" s="14"/>
    </row>
    <row r="19" spans="1:8" ht="23.25">
      <c r="A19" s="481" t="s">
        <v>164</v>
      </c>
      <c r="B19" s="482"/>
      <c r="C19" s="349">
        <v>239800</v>
      </c>
      <c r="D19" s="339"/>
      <c r="E19" s="363"/>
      <c r="F19" s="363"/>
      <c r="H19" s="14"/>
    </row>
    <row r="20" spans="1:8" ht="23.25">
      <c r="A20" s="481" t="s">
        <v>198</v>
      </c>
      <c r="B20" s="482"/>
      <c r="C20" s="349">
        <v>11990</v>
      </c>
      <c r="D20" s="339"/>
      <c r="E20" s="363"/>
      <c r="F20" s="363"/>
      <c r="H20" s="14"/>
    </row>
    <row r="21" spans="1:8" ht="23.25">
      <c r="A21" s="481" t="s">
        <v>131</v>
      </c>
      <c r="B21" s="482"/>
      <c r="C21" s="349">
        <v>156400</v>
      </c>
      <c r="D21" s="339"/>
      <c r="E21" s="363"/>
      <c r="F21" s="363"/>
      <c r="H21" s="14"/>
    </row>
    <row r="22" spans="1:6" ht="23.25">
      <c r="A22" s="481" t="s">
        <v>133</v>
      </c>
      <c r="B22" s="482"/>
      <c r="C22" s="349">
        <v>37500</v>
      </c>
      <c r="D22" s="339"/>
      <c r="E22" s="363"/>
      <c r="F22" s="363"/>
    </row>
    <row r="23" spans="1:6" ht="23.25">
      <c r="A23" s="481" t="s">
        <v>132</v>
      </c>
      <c r="B23" s="482"/>
      <c r="C23" s="349">
        <v>48000</v>
      </c>
      <c r="D23" s="339"/>
      <c r="E23" s="363"/>
      <c r="F23" s="363"/>
    </row>
    <row r="24" spans="1:6" ht="23.25" customHeight="1">
      <c r="A24" s="513" t="s">
        <v>225</v>
      </c>
      <c r="B24" s="514"/>
      <c r="C24" s="366">
        <v>499500</v>
      </c>
      <c r="D24" s="339"/>
      <c r="E24" s="363"/>
      <c r="F24" s="363"/>
    </row>
    <row r="25" spans="1:6" ht="23.25" customHeight="1" thickBot="1">
      <c r="A25" s="513" t="s">
        <v>246</v>
      </c>
      <c r="B25" s="514"/>
      <c r="C25" s="372">
        <v>1043190</v>
      </c>
      <c r="D25" s="339"/>
      <c r="E25" s="363"/>
      <c r="F25" s="363"/>
    </row>
    <row r="26" spans="1:6" ht="24" customHeight="1" thickBot="1">
      <c r="A26" s="511" t="s">
        <v>245</v>
      </c>
      <c r="B26" s="512"/>
      <c r="C26" s="359">
        <f>SUM(C16:C25)</f>
        <v>11490199.03</v>
      </c>
      <c r="D26" s="339"/>
      <c r="E26" s="363"/>
      <c r="F26" s="363"/>
    </row>
    <row r="27" spans="1:8" ht="24" thickBot="1">
      <c r="A27" s="365"/>
      <c r="B27" s="367"/>
      <c r="C27" s="368"/>
      <c r="D27" s="339"/>
      <c r="E27" s="363"/>
      <c r="F27" s="363"/>
      <c r="H27" s="14"/>
    </row>
    <row r="28" spans="1:9" ht="24" thickBot="1">
      <c r="A28" s="502" t="s">
        <v>66</v>
      </c>
      <c r="B28" s="503"/>
      <c r="C28" s="359">
        <f>C14+C26</f>
        <v>32689029.869999997</v>
      </c>
      <c r="D28" s="339"/>
      <c r="E28" s="504" t="s">
        <v>220</v>
      </c>
      <c r="F28" s="504"/>
      <c r="I28" s="14"/>
    </row>
    <row r="29" spans="1:9" ht="23.25">
      <c r="A29" s="339"/>
      <c r="B29" s="339"/>
      <c r="C29" s="369"/>
      <c r="D29" s="339"/>
      <c r="E29" s="363"/>
      <c r="F29" s="363"/>
      <c r="I29" s="14"/>
    </row>
    <row r="30" spans="1:9" ht="23.25">
      <c r="A30" s="339"/>
      <c r="B30" s="339"/>
      <c r="C30" s="369"/>
      <c r="D30" s="339"/>
      <c r="E30" s="363"/>
      <c r="F30" s="363"/>
      <c r="I30" s="14"/>
    </row>
    <row r="31" spans="1:9" s="231" customFormat="1" ht="20.25" customHeight="1">
      <c r="A31" s="109"/>
      <c r="B31" s="109"/>
      <c r="C31" s="230"/>
      <c r="D31" s="109"/>
      <c r="E31" s="111"/>
      <c r="F31" s="111"/>
      <c r="I31" s="232"/>
    </row>
    <row r="32" spans="1:9" s="231" customFormat="1" ht="20.25" customHeight="1">
      <c r="A32" s="109"/>
      <c r="B32" s="109"/>
      <c r="C32" s="230"/>
      <c r="D32" s="109"/>
      <c r="E32" s="111"/>
      <c r="F32" s="111"/>
      <c r="I32" s="232"/>
    </row>
    <row r="33" spans="1:9" s="231" customFormat="1" ht="17.25" customHeight="1" thickBot="1">
      <c r="A33" s="109"/>
      <c r="B33" s="109"/>
      <c r="C33" s="230"/>
      <c r="D33" s="109"/>
      <c r="E33" s="111"/>
      <c r="F33" s="111"/>
      <c r="I33" s="232"/>
    </row>
    <row r="34" spans="1:7" s="115" customFormat="1" ht="15.75" customHeight="1">
      <c r="A34" s="494" t="s">
        <v>67</v>
      </c>
      <c r="B34" s="497" t="s">
        <v>55</v>
      </c>
      <c r="C34" s="497" t="s">
        <v>68</v>
      </c>
      <c r="D34" s="288" t="s">
        <v>57</v>
      </c>
      <c r="E34" s="494" t="s">
        <v>58</v>
      </c>
      <c r="F34" s="495"/>
      <c r="G34" s="114"/>
    </row>
    <row r="35" spans="1:7" s="115" customFormat="1" ht="16.5" customHeight="1" thickBot="1">
      <c r="A35" s="496"/>
      <c r="B35" s="498"/>
      <c r="C35" s="498"/>
      <c r="D35" s="113" t="s">
        <v>29</v>
      </c>
      <c r="E35" s="496" t="s">
        <v>59</v>
      </c>
      <c r="F35" s="499"/>
      <c r="G35" s="114"/>
    </row>
    <row r="36" spans="1:7" s="115" customFormat="1" ht="15.75" customHeight="1">
      <c r="A36" s="289" t="s">
        <v>69</v>
      </c>
      <c r="B36" s="290"/>
      <c r="C36" s="291"/>
      <c r="D36" s="292"/>
      <c r="E36" s="483"/>
      <c r="F36" s="484"/>
      <c r="G36" s="114"/>
    </row>
    <row r="37" spans="1:8" s="115" customFormat="1" ht="15.75" customHeight="1">
      <c r="A37" s="293" t="s">
        <v>170</v>
      </c>
      <c r="B37" s="294">
        <v>7273251</v>
      </c>
      <c r="C37" s="295">
        <v>7029755</v>
      </c>
      <c r="D37" s="296" t="s">
        <v>29</v>
      </c>
      <c r="E37" s="517">
        <f>B37-C37</f>
        <v>243496</v>
      </c>
      <c r="F37" s="518"/>
      <c r="G37" s="114"/>
      <c r="H37" s="116"/>
    </row>
    <row r="38" spans="1:7" s="115" customFormat="1" ht="15.75" customHeight="1">
      <c r="A38" s="293" t="s">
        <v>70</v>
      </c>
      <c r="B38" s="294">
        <v>173210</v>
      </c>
      <c r="C38" s="295">
        <v>172005</v>
      </c>
      <c r="D38" s="296" t="s">
        <v>29</v>
      </c>
      <c r="E38" s="517">
        <f>B38-C38</f>
        <v>1205</v>
      </c>
      <c r="F38" s="518"/>
      <c r="G38" s="114"/>
    </row>
    <row r="39" spans="1:7" s="115" customFormat="1" ht="15.75" customHeight="1">
      <c r="A39" s="293" t="s">
        <v>71</v>
      </c>
      <c r="B39" s="294">
        <v>2614380</v>
      </c>
      <c r="C39" s="295">
        <v>2315603</v>
      </c>
      <c r="D39" s="296" t="s">
        <v>29</v>
      </c>
      <c r="E39" s="517">
        <f>B39-C39</f>
        <v>298777</v>
      </c>
      <c r="F39" s="518"/>
      <c r="G39" s="114"/>
    </row>
    <row r="40" spans="1:8" s="115" customFormat="1" ht="15.75" customHeight="1">
      <c r="A40" s="293" t="s">
        <v>194</v>
      </c>
      <c r="B40" s="294">
        <v>395025</v>
      </c>
      <c r="C40" s="295">
        <f>353933</f>
        <v>353933</v>
      </c>
      <c r="D40" s="296" t="s">
        <v>29</v>
      </c>
      <c r="E40" s="517">
        <f aca="true" t="shared" si="0" ref="E40:E45">B40-C40</f>
        <v>41092</v>
      </c>
      <c r="F40" s="518"/>
      <c r="G40" s="114"/>
      <c r="H40" s="117"/>
    </row>
    <row r="41" spans="1:9" s="115" customFormat="1" ht="15.75" customHeight="1">
      <c r="A41" s="293" t="s">
        <v>72</v>
      </c>
      <c r="B41" s="294">
        <v>3657780</v>
      </c>
      <c r="C41" s="295">
        <f>2559566.38-3800</f>
        <v>2555766.38</v>
      </c>
      <c r="D41" s="296" t="s">
        <v>29</v>
      </c>
      <c r="E41" s="517">
        <f t="shared" si="0"/>
        <v>1102013.62</v>
      </c>
      <c r="F41" s="518"/>
      <c r="G41" s="114"/>
      <c r="H41" s="116"/>
      <c r="I41" s="116"/>
    </row>
    <row r="42" spans="1:7" s="115" customFormat="1" ht="15.75" customHeight="1">
      <c r="A42" s="293" t="s">
        <v>195</v>
      </c>
      <c r="B42" s="294">
        <v>2002954</v>
      </c>
      <c r="C42" s="295">
        <f>3568512.64+3800</f>
        <v>3572312.64</v>
      </c>
      <c r="D42" s="296" t="s">
        <v>29</v>
      </c>
      <c r="E42" s="517">
        <f t="shared" si="0"/>
        <v>-1569358.6400000001</v>
      </c>
      <c r="F42" s="518"/>
      <c r="G42" s="114"/>
    </row>
    <row r="43" spans="1:9" s="115" customFormat="1" ht="15.75" customHeight="1">
      <c r="A43" s="293" t="s">
        <v>73</v>
      </c>
      <c r="B43" s="294">
        <v>365816</v>
      </c>
      <c r="C43" s="295">
        <v>333584.37</v>
      </c>
      <c r="D43" s="296" t="s">
        <v>29</v>
      </c>
      <c r="E43" s="517">
        <f t="shared" si="0"/>
        <v>32231.630000000005</v>
      </c>
      <c r="F43" s="518"/>
      <c r="G43" s="114"/>
      <c r="I43" s="116"/>
    </row>
    <row r="44" spans="1:9" s="115" customFormat="1" ht="15.75" customHeight="1">
      <c r="A44" s="293" t="s">
        <v>74</v>
      </c>
      <c r="B44" s="294">
        <v>1757000</v>
      </c>
      <c r="C44" s="295">
        <v>115000</v>
      </c>
      <c r="D44" s="296" t="s">
        <v>29</v>
      </c>
      <c r="E44" s="517">
        <f t="shared" si="0"/>
        <v>1642000</v>
      </c>
      <c r="F44" s="518"/>
      <c r="G44" s="114"/>
      <c r="I44" s="116"/>
    </row>
    <row r="45" spans="1:9" s="115" customFormat="1" ht="15.75" customHeight="1">
      <c r="A45" s="298" t="s">
        <v>196</v>
      </c>
      <c r="B45" s="299">
        <v>672484</v>
      </c>
      <c r="C45" s="300">
        <f>579137</f>
        <v>579137</v>
      </c>
      <c r="D45" s="296" t="s">
        <v>29</v>
      </c>
      <c r="E45" s="519">
        <f t="shared" si="0"/>
        <v>93347</v>
      </c>
      <c r="F45" s="520"/>
      <c r="G45" s="114"/>
      <c r="H45" s="110"/>
      <c r="I45" s="110"/>
    </row>
    <row r="46" spans="1:9" s="115" customFormat="1" ht="15.75" customHeight="1" thickBot="1">
      <c r="A46" s="301" t="s">
        <v>165</v>
      </c>
      <c r="B46" s="295"/>
      <c r="C46" s="295">
        <v>924687</v>
      </c>
      <c r="D46" s="296" t="s">
        <v>29</v>
      </c>
      <c r="E46" s="302"/>
      <c r="F46" s="297"/>
      <c r="G46" s="114"/>
      <c r="H46" s="110"/>
      <c r="I46" s="110"/>
    </row>
    <row r="47" spans="1:9" s="118" customFormat="1" ht="16.5" customHeight="1" thickBot="1">
      <c r="A47" s="303" t="s">
        <v>75</v>
      </c>
      <c r="B47" s="304">
        <f>SUM(B37:B45)</f>
        <v>18911900</v>
      </c>
      <c r="C47" s="305">
        <f>SUM(C37:C46)</f>
        <v>17951783.39</v>
      </c>
      <c r="D47" s="306" t="s">
        <v>29</v>
      </c>
      <c r="E47" s="500">
        <f>SUM(E37:F46)</f>
        <v>1884803.6099999999</v>
      </c>
      <c r="F47" s="501"/>
      <c r="G47" s="117"/>
      <c r="H47" s="116"/>
      <c r="I47" s="116"/>
    </row>
    <row r="48" spans="1:9" s="118" customFormat="1" ht="15" customHeight="1">
      <c r="A48" s="307" t="s">
        <v>76</v>
      </c>
      <c r="B48" s="308"/>
      <c r="C48" s="309"/>
      <c r="D48" s="310"/>
      <c r="E48" s="487"/>
      <c r="F48" s="487"/>
      <c r="H48" s="116"/>
      <c r="I48" s="116"/>
    </row>
    <row r="49" spans="1:9" s="115" customFormat="1" ht="15.75" customHeight="1">
      <c r="A49" s="298" t="s">
        <v>77</v>
      </c>
      <c r="B49" s="294">
        <v>179600</v>
      </c>
      <c r="C49" s="295">
        <v>73200</v>
      </c>
      <c r="D49" s="311"/>
      <c r="E49" s="488"/>
      <c r="F49" s="488"/>
      <c r="H49" s="116"/>
      <c r="I49" s="116"/>
    </row>
    <row r="50" spans="1:9" s="115" customFormat="1" ht="15.75" customHeight="1" thickBot="1">
      <c r="A50" s="312" t="s">
        <v>197</v>
      </c>
      <c r="B50" s="313">
        <v>3360500</v>
      </c>
      <c r="C50" s="314">
        <v>440274</v>
      </c>
      <c r="D50" s="311"/>
      <c r="E50" s="488" t="s">
        <v>171</v>
      </c>
      <c r="F50" s="488"/>
      <c r="G50" s="116"/>
      <c r="H50" s="114"/>
      <c r="I50" s="116"/>
    </row>
    <row r="51" spans="1:9" s="118" customFormat="1" ht="15.75" customHeight="1" thickBot="1">
      <c r="A51" s="303" t="s">
        <v>78</v>
      </c>
      <c r="B51" s="315">
        <f>SUM(B49:B50)</f>
        <v>3540100</v>
      </c>
      <c r="C51" s="316">
        <f>SUM(C49:C50)</f>
        <v>513474</v>
      </c>
      <c r="D51" s="311"/>
      <c r="E51" s="489"/>
      <c r="F51" s="489"/>
      <c r="G51" s="119"/>
      <c r="H51" s="114"/>
      <c r="I51" s="114"/>
    </row>
    <row r="52" spans="1:9" s="118" customFormat="1" ht="15.75" customHeight="1" thickBot="1">
      <c r="A52" s="318" t="s">
        <v>79</v>
      </c>
      <c r="B52" s="304">
        <f>B47+B51</f>
        <v>22452000</v>
      </c>
      <c r="C52" s="319"/>
      <c r="D52" s="320"/>
      <c r="E52" s="317"/>
      <c r="F52" s="317"/>
      <c r="G52" s="119"/>
      <c r="H52" s="114"/>
      <c r="I52" s="114"/>
    </row>
    <row r="53" spans="1:9" s="118" customFormat="1" ht="15.75" customHeight="1">
      <c r="A53" s="321" t="s">
        <v>241</v>
      </c>
      <c r="B53" s="322"/>
      <c r="C53" s="323"/>
      <c r="D53" s="320"/>
      <c r="E53" s="317"/>
      <c r="F53" s="317"/>
      <c r="G53" s="120"/>
      <c r="H53" s="114"/>
      <c r="I53" s="114"/>
    </row>
    <row r="54" spans="1:9" s="118" customFormat="1" ht="15.75" customHeight="1">
      <c r="A54" s="324" t="s">
        <v>249</v>
      </c>
      <c r="B54" s="325"/>
      <c r="C54" s="326">
        <v>5967800</v>
      </c>
      <c r="D54" s="320"/>
      <c r="E54" s="317"/>
      <c r="F54" s="317"/>
      <c r="G54" s="119"/>
      <c r="H54" s="121"/>
      <c r="I54" s="116"/>
    </row>
    <row r="55" spans="1:9" s="118" customFormat="1" ht="15.75" customHeight="1">
      <c r="A55" s="324" t="s">
        <v>406</v>
      </c>
      <c r="B55" s="325"/>
      <c r="C55" s="326">
        <v>2116000</v>
      </c>
      <c r="D55" s="320"/>
      <c r="E55" s="317"/>
      <c r="F55" s="317"/>
      <c r="H55" s="107"/>
      <c r="I55" s="122"/>
    </row>
    <row r="56" spans="1:9" s="118" customFormat="1" ht="15.75" customHeight="1">
      <c r="A56" s="490" t="s">
        <v>240</v>
      </c>
      <c r="B56" s="491"/>
      <c r="C56" s="329">
        <v>1370019.03</v>
      </c>
      <c r="D56" s="320"/>
      <c r="E56" s="317"/>
      <c r="F56" s="317"/>
      <c r="H56" s="107"/>
      <c r="I56" s="122"/>
    </row>
    <row r="57" spans="1:9" s="118" customFormat="1" ht="15.75" customHeight="1">
      <c r="A57" s="490" t="s">
        <v>164</v>
      </c>
      <c r="B57" s="491"/>
      <c r="C57" s="329">
        <v>239800</v>
      </c>
      <c r="D57" s="320"/>
      <c r="E57" s="317"/>
      <c r="F57" s="317"/>
      <c r="H57" s="115"/>
      <c r="I57" s="122"/>
    </row>
    <row r="58" spans="1:9" s="118" customFormat="1" ht="15.75" customHeight="1">
      <c r="A58" s="490" t="s">
        <v>407</v>
      </c>
      <c r="B58" s="491"/>
      <c r="C58" s="329">
        <v>11990</v>
      </c>
      <c r="D58" s="320"/>
      <c r="E58" s="317"/>
      <c r="F58" s="317"/>
      <c r="H58" s="107"/>
      <c r="I58" s="122"/>
    </row>
    <row r="59" spans="1:9" s="118" customFormat="1" ht="15.75" customHeight="1">
      <c r="A59" s="490" t="s">
        <v>131</v>
      </c>
      <c r="B59" s="491"/>
      <c r="C59" s="329">
        <v>156400</v>
      </c>
      <c r="D59" s="320"/>
      <c r="E59" s="330"/>
      <c r="F59" s="317"/>
      <c r="G59" s="119"/>
      <c r="H59" s="112"/>
      <c r="I59" s="122"/>
    </row>
    <row r="60" spans="1:9" s="118" customFormat="1" ht="15.75" customHeight="1">
      <c r="A60" s="327" t="s">
        <v>408</v>
      </c>
      <c r="B60" s="328"/>
      <c r="C60" s="329">
        <v>37500</v>
      </c>
      <c r="D60" s="320"/>
      <c r="E60" s="317"/>
      <c r="F60" s="317"/>
      <c r="H60" s="123"/>
      <c r="I60" s="123"/>
    </row>
    <row r="61" spans="1:9" s="118" customFormat="1" ht="15.75" customHeight="1">
      <c r="A61" s="331" t="s">
        <v>248</v>
      </c>
      <c r="B61" s="332"/>
      <c r="C61" s="333">
        <v>18000</v>
      </c>
      <c r="D61" s="320"/>
      <c r="E61" s="317"/>
      <c r="F61" s="317"/>
      <c r="H61" s="124"/>
      <c r="I61" s="125"/>
    </row>
    <row r="62" spans="1:9" s="118" customFormat="1" ht="15.75" customHeight="1">
      <c r="A62" s="331" t="s">
        <v>250</v>
      </c>
      <c r="B62" s="332"/>
      <c r="C62" s="333">
        <f>81708-6708</f>
        <v>75000</v>
      </c>
      <c r="D62" s="320"/>
      <c r="E62" s="317"/>
      <c r="F62" s="317"/>
      <c r="H62" s="124"/>
      <c r="I62" s="125"/>
    </row>
    <row r="63" spans="1:9" s="118" customFormat="1" ht="15.75" customHeight="1">
      <c r="A63" s="327" t="s">
        <v>132</v>
      </c>
      <c r="B63" s="328"/>
      <c r="C63" s="333">
        <v>48000</v>
      </c>
      <c r="D63" s="320"/>
      <c r="E63" s="317"/>
      <c r="F63" s="317"/>
      <c r="G63" s="119"/>
      <c r="H63" s="124"/>
      <c r="I63" s="125"/>
    </row>
    <row r="64" spans="1:9" s="118" customFormat="1" ht="15.75" customHeight="1">
      <c r="A64" s="334" t="s">
        <v>225</v>
      </c>
      <c r="B64" s="335"/>
      <c r="C64" s="336">
        <v>499500</v>
      </c>
      <c r="D64" s="320"/>
      <c r="E64" s="317"/>
      <c r="F64" s="317"/>
      <c r="G64" s="119"/>
      <c r="H64" s="73"/>
      <c r="I64" s="125"/>
    </row>
    <row r="65" spans="1:9" s="118" customFormat="1" ht="15.75" customHeight="1" thickBot="1">
      <c r="A65" s="492" t="s">
        <v>246</v>
      </c>
      <c r="B65" s="493"/>
      <c r="C65" s="336">
        <v>1028053</v>
      </c>
      <c r="D65" s="320"/>
      <c r="E65" s="317"/>
      <c r="F65" s="317"/>
      <c r="H65" s="124"/>
      <c r="I65" s="125"/>
    </row>
    <row r="66" spans="1:9" s="118" customFormat="1" ht="15.75" customHeight="1" thickBot="1">
      <c r="A66" s="303" t="s">
        <v>247</v>
      </c>
      <c r="B66" s="337"/>
      <c r="C66" s="305">
        <f>SUM(C54:C65)</f>
        <v>11568062.03</v>
      </c>
      <c r="D66" s="320"/>
      <c r="E66" s="317"/>
      <c r="F66" s="317"/>
      <c r="G66" s="119"/>
      <c r="H66" s="123"/>
      <c r="I66" s="123"/>
    </row>
    <row r="67" spans="1:6" s="118" customFormat="1" ht="15.75" customHeight="1" thickBot="1">
      <c r="A67" s="303" t="s">
        <v>410</v>
      </c>
      <c r="B67" s="337"/>
      <c r="C67" s="305">
        <f>C47+C51+C66</f>
        <v>30033319.42</v>
      </c>
      <c r="D67" s="320"/>
      <c r="E67" s="317"/>
      <c r="F67" s="317"/>
    </row>
    <row r="68" spans="1:10" s="118" customFormat="1" ht="15.75" customHeight="1" thickBot="1">
      <c r="A68" s="485" t="s">
        <v>80</v>
      </c>
      <c r="B68" s="486"/>
      <c r="C68" s="338">
        <f>C28-C67</f>
        <v>2655710.4499999955</v>
      </c>
      <c r="D68" s="320"/>
      <c r="E68" s="521"/>
      <c r="F68" s="521"/>
      <c r="G68" s="117"/>
      <c r="J68" s="126"/>
    </row>
    <row r="69" spans="1:9" s="115" customFormat="1" ht="15.75" customHeight="1">
      <c r="A69" s="127"/>
      <c r="B69" s="127"/>
      <c r="C69" s="127"/>
      <c r="D69" s="219"/>
      <c r="E69" s="516"/>
      <c r="F69" s="516"/>
      <c r="G69" s="235"/>
      <c r="H69" s="128"/>
      <c r="I69" s="129"/>
    </row>
    <row r="70" spans="1:9" s="115" customFormat="1" ht="16.5" customHeight="1">
      <c r="A70" s="127" t="s">
        <v>411</v>
      </c>
      <c r="B70" s="127"/>
      <c r="C70" s="127"/>
      <c r="D70" s="127"/>
      <c r="E70" s="127"/>
      <c r="F70" s="127"/>
      <c r="G70" s="373"/>
      <c r="H70" s="129"/>
      <c r="I70" s="129"/>
    </row>
    <row r="71" spans="1:9" s="115" customFormat="1" ht="16.5" customHeight="1">
      <c r="A71" s="127" t="s">
        <v>414</v>
      </c>
      <c r="B71" s="127"/>
      <c r="C71" s="127"/>
      <c r="D71" s="127"/>
      <c r="E71" s="379"/>
      <c r="F71" s="379"/>
      <c r="G71" s="235"/>
      <c r="H71" s="128"/>
      <c r="I71" s="129"/>
    </row>
    <row r="72" spans="1:9" ht="16.5" customHeight="1">
      <c r="A72" s="375" t="s">
        <v>413</v>
      </c>
      <c r="B72" s="375"/>
      <c r="C72" s="375"/>
      <c r="D72" s="29"/>
      <c r="E72" s="378"/>
      <c r="F72" s="378"/>
      <c r="G72" s="374"/>
      <c r="H72" s="204"/>
      <c r="I72" s="36"/>
    </row>
    <row r="73" spans="1:6" ht="16.5" customHeight="1">
      <c r="A73" s="375"/>
      <c r="B73" s="375"/>
      <c r="C73" s="375"/>
      <c r="D73" s="376"/>
      <c r="E73" s="376"/>
      <c r="F73" s="376"/>
    </row>
    <row r="74" spans="1:8" ht="17.25" customHeight="1">
      <c r="A74" s="127" t="s">
        <v>412</v>
      </c>
      <c r="B74" s="375"/>
      <c r="C74" s="375"/>
      <c r="D74" s="376"/>
      <c r="E74" s="376"/>
      <c r="F74" s="376"/>
      <c r="H74" s="14"/>
    </row>
    <row r="75" spans="1:9" ht="16.5" customHeight="1">
      <c r="A75" s="127" t="s">
        <v>416</v>
      </c>
      <c r="B75" s="375"/>
      <c r="C75" s="377"/>
      <c r="D75" s="376"/>
      <c r="E75" s="376"/>
      <c r="F75" s="376"/>
      <c r="G75" s="14"/>
      <c r="H75" s="14"/>
      <c r="I75" s="14"/>
    </row>
    <row r="76" spans="1:6" ht="16.5" customHeight="1">
      <c r="A76" s="375" t="s">
        <v>415</v>
      </c>
      <c r="B76" s="375"/>
      <c r="C76" s="375"/>
      <c r="D76" s="376"/>
      <c r="E76" s="376"/>
      <c r="F76" s="376"/>
    </row>
    <row r="77" ht="23.25">
      <c r="G77" s="14"/>
    </row>
    <row r="78" ht="23.25">
      <c r="H78" s="14"/>
    </row>
    <row r="80" ht="23.25">
      <c r="H80" s="14"/>
    </row>
  </sheetData>
  <sheetProtection/>
  <mergeCells count="59">
    <mergeCell ref="E15:F15"/>
    <mergeCell ref="E16:F16"/>
    <mergeCell ref="E39:F39"/>
    <mergeCell ref="E14:F14"/>
    <mergeCell ref="E8:F8"/>
    <mergeCell ref="E9:F9"/>
    <mergeCell ref="E13:F13"/>
    <mergeCell ref="E12:F12"/>
    <mergeCell ref="E11:F11"/>
    <mergeCell ref="E69:F69"/>
    <mergeCell ref="E28:F28"/>
    <mergeCell ref="E37:F37"/>
    <mergeCell ref="E38:F38"/>
    <mergeCell ref="E44:F44"/>
    <mergeCell ref="E45:F45"/>
    <mergeCell ref="E68:F68"/>
    <mergeCell ref="E41:F41"/>
    <mergeCell ref="E43:F43"/>
    <mergeCell ref="E42:F42"/>
    <mergeCell ref="C4:C5"/>
    <mergeCell ref="E4:F4"/>
    <mergeCell ref="E5:F5"/>
    <mergeCell ref="E7:F7"/>
    <mergeCell ref="A26:B26"/>
    <mergeCell ref="A24:B24"/>
    <mergeCell ref="A25:B25"/>
    <mergeCell ref="A20:B20"/>
    <mergeCell ref="E6:F6"/>
    <mergeCell ref="E10:F10"/>
    <mergeCell ref="A18:B18"/>
    <mergeCell ref="A28:B28"/>
    <mergeCell ref="C34:C35"/>
    <mergeCell ref="A19:B19"/>
    <mergeCell ref="E17:F17"/>
    <mergeCell ref="A1:F1"/>
    <mergeCell ref="A2:F2"/>
    <mergeCell ref="A3:F3"/>
    <mergeCell ref="A4:A5"/>
    <mergeCell ref="B4:B5"/>
    <mergeCell ref="A65:B65"/>
    <mergeCell ref="A58:B58"/>
    <mergeCell ref="A56:B56"/>
    <mergeCell ref="A23:B23"/>
    <mergeCell ref="E34:F34"/>
    <mergeCell ref="A34:A35"/>
    <mergeCell ref="B34:B35"/>
    <mergeCell ref="E35:F35"/>
    <mergeCell ref="E47:F47"/>
    <mergeCell ref="E40:F40"/>
    <mergeCell ref="A21:B21"/>
    <mergeCell ref="A22:B22"/>
    <mergeCell ref="E36:F36"/>
    <mergeCell ref="A68:B68"/>
    <mergeCell ref="E48:F48"/>
    <mergeCell ref="E49:F49"/>
    <mergeCell ref="E50:F50"/>
    <mergeCell ref="E51:F51"/>
    <mergeCell ref="A59:B59"/>
    <mergeCell ref="A57:B57"/>
  </mergeCells>
  <printOptions/>
  <pageMargins left="0.7480314960629921" right="0.15748031496062992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16">
      <pane xSplit="5" topLeftCell="F1" activePane="topRight" state="frozen"/>
      <selection pane="topLeft" activeCell="A22" sqref="A22"/>
      <selection pane="topRight" activeCell="N35" sqref="N35"/>
    </sheetView>
  </sheetViews>
  <sheetFormatPr defaultColWidth="9.140625" defaultRowHeight="12.75"/>
  <cols>
    <col min="1" max="2" width="8.57421875" style="3" customWidth="1"/>
    <col min="3" max="3" width="8.140625" style="3" customWidth="1"/>
    <col min="4" max="4" width="8.57421875" style="3" customWidth="1"/>
    <col min="5" max="5" width="1.421875" style="3" customWidth="1"/>
    <col min="6" max="6" width="7.7109375" style="3" customWidth="1"/>
    <col min="7" max="7" width="12.28125" style="3" bestFit="1" customWidth="1"/>
    <col min="8" max="8" width="12.421875" style="3" bestFit="1" customWidth="1"/>
    <col min="9" max="9" width="5.421875" style="7" customWidth="1"/>
    <col min="10" max="10" width="10.00390625" style="3" customWidth="1"/>
    <col min="11" max="11" width="2.57421875" style="8" customWidth="1"/>
    <col min="12" max="12" width="11.28125" style="3" customWidth="1"/>
    <col min="13" max="14" width="12.00390625" style="3" bestFit="1" customWidth="1"/>
    <col min="15" max="15" width="15.8515625" style="3" customWidth="1"/>
    <col min="16" max="16" width="12.00390625" style="3" bestFit="1" customWidth="1"/>
    <col min="17" max="17" width="12.00390625" style="3" customWidth="1"/>
    <col min="18" max="18" width="13.7109375" style="3" customWidth="1"/>
    <col min="19" max="16384" width="9.140625" style="3" customWidth="1"/>
  </cols>
  <sheetData>
    <row r="1" spans="1:18" s="1" customFormat="1" ht="19.5">
      <c r="A1" s="540" t="s">
        <v>139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s="1" customFormat="1" ht="19.5">
      <c r="A2" s="540" t="s">
        <v>138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1:18" s="1" customFormat="1" ht="20.25" thickBot="1">
      <c r="A3" s="540" t="s">
        <v>226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1:18" s="2" customFormat="1" ht="20.25" thickBot="1">
      <c r="A4" s="536" t="s">
        <v>8</v>
      </c>
      <c r="B4" s="536"/>
      <c r="C4" s="536"/>
      <c r="D4" s="536"/>
      <c r="E4" s="536"/>
      <c r="F4" s="536" t="s">
        <v>9</v>
      </c>
      <c r="G4" s="535" t="s">
        <v>227</v>
      </c>
      <c r="H4" s="535"/>
      <c r="I4" s="541" t="s">
        <v>10</v>
      </c>
      <c r="J4" s="541"/>
      <c r="K4" s="541"/>
      <c r="L4" s="541"/>
      <c r="M4" s="536" t="s">
        <v>228</v>
      </c>
      <c r="N4" s="536"/>
      <c r="O4" s="535" t="s">
        <v>11</v>
      </c>
      <c r="P4" s="535"/>
      <c r="Q4" s="535" t="s">
        <v>145</v>
      </c>
      <c r="R4" s="535"/>
    </row>
    <row r="5" spans="1:18" s="2" customFormat="1" ht="20.25" thickBot="1">
      <c r="A5" s="536"/>
      <c r="B5" s="536"/>
      <c r="C5" s="536"/>
      <c r="D5" s="536"/>
      <c r="E5" s="536"/>
      <c r="F5" s="536"/>
      <c r="G5" s="535"/>
      <c r="H5" s="535"/>
      <c r="I5" s="537" t="s">
        <v>12</v>
      </c>
      <c r="J5" s="537"/>
      <c r="K5" s="537"/>
      <c r="L5" s="537"/>
      <c r="M5" s="536"/>
      <c r="N5" s="536"/>
      <c r="O5" s="535" t="s">
        <v>13</v>
      </c>
      <c r="P5" s="535"/>
      <c r="Q5" s="535" t="s">
        <v>229</v>
      </c>
      <c r="R5" s="535"/>
    </row>
    <row r="6" spans="1:18" s="2" customFormat="1" ht="20.25" thickBot="1">
      <c r="A6" s="536"/>
      <c r="B6" s="536"/>
      <c r="C6" s="536"/>
      <c r="D6" s="536"/>
      <c r="E6" s="536"/>
      <c r="F6" s="536"/>
      <c r="G6" s="130" t="s">
        <v>14</v>
      </c>
      <c r="H6" s="130" t="s">
        <v>1</v>
      </c>
      <c r="I6" s="131"/>
      <c r="J6" s="130" t="s">
        <v>14</v>
      </c>
      <c r="K6" s="132"/>
      <c r="L6" s="130" t="s">
        <v>1</v>
      </c>
      <c r="M6" s="130" t="s">
        <v>14</v>
      </c>
      <c r="N6" s="130" t="s">
        <v>1</v>
      </c>
      <c r="O6" s="130" t="s">
        <v>14</v>
      </c>
      <c r="P6" s="130" t="s">
        <v>1</v>
      </c>
      <c r="Q6" s="130" t="s">
        <v>14</v>
      </c>
      <c r="R6" s="130" t="s">
        <v>1</v>
      </c>
    </row>
    <row r="7" spans="1:18" ht="19.5">
      <c r="A7" s="538" t="s">
        <v>15</v>
      </c>
      <c r="B7" s="538"/>
      <c r="C7" s="538"/>
      <c r="D7" s="538"/>
      <c r="E7" s="538"/>
      <c r="F7" s="133">
        <v>110201</v>
      </c>
      <c r="G7" s="134">
        <v>3807721</v>
      </c>
      <c r="H7" s="134"/>
      <c r="I7" s="135"/>
      <c r="J7" s="134"/>
      <c r="K7" s="136"/>
      <c r="L7" s="134"/>
      <c r="M7" s="134">
        <f aca="true" t="shared" si="0" ref="M7:M35">G7+J7-L7</f>
        <v>3807721</v>
      </c>
      <c r="N7" s="134"/>
      <c r="O7" s="134"/>
      <c r="P7" s="134"/>
      <c r="Q7" s="134">
        <f>G7</f>
        <v>3807721</v>
      </c>
      <c r="R7" s="134"/>
    </row>
    <row r="8" spans="1:18" ht="19.5">
      <c r="A8" s="526" t="s">
        <v>16</v>
      </c>
      <c r="B8" s="526"/>
      <c r="C8" s="526"/>
      <c r="D8" s="526"/>
      <c r="E8" s="526"/>
      <c r="F8" s="133">
        <v>110201</v>
      </c>
      <c r="G8" s="138">
        <v>155377.4</v>
      </c>
      <c r="H8" s="138"/>
      <c r="I8" s="139"/>
      <c r="J8" s="138"/>
      <c r="K8" s="140"/>
      <c r="L8" s="138"/>
      <c r="M8" s="138">
        <f t="shared" si="0"/>
        <v>155377.4</v>
      </c>
      <c r="N8" s="138"/>
      <c r="O8" s="138"/>
      <c r="P8" s="138"/>
      <c r="Q8" s="138">
        <f>M8</f>
        <v>155377.4</v>
      </c>
      <c r="R8" s="138"/>
    </row>
    <row r="9" spans="1:18" ht="19.5">
      <c r="A9" s="526" t="s">
        <v>17</v>
      </c>
      <c r="B9" s="526"/>
      <c r="C9" s="526"/>
      <c r="D9" s="526"/>
      <c r="E9" s="526"/>
      <c r="F9" s="133">
        <v>110201</v>
      </c>
      <c r="G9" s="138">
        <v>480336.68</v>
      </c>
      <c r="H9" s="138"/>
      <c r="I9" s="139"/>
      <c r="J9" s="138"/>
      <c r="K9" s="140"/>
      <c r="L9" s="138"/>
      <c r="M9" s="138">
        <f t="shared" si="0"/>
        <v>480336.68</v>
      </c>
      <c r="N9" s="138"/>
      <c r="O9" s="138"/>
      <c r="P9" s="138"/>
      <c r="Q9" s="138">
        <f>M9</f>
        <v>480336.68</v>
      </c>
      <c r="R9" s="138"/>
    </row>
    <row r="10" spans="1:18" ht="21.75" customHeight="1">
      <c r="A10" s="526" t="s">
        <v>18</v>
      </c>
      <c r="B10" s="526"/>
      <c r="C10" s="526"/>
      <c r="D10" s="526"/>
      <c r="E10" s="526"/>
      <c r="F10" s="137">
        <v>110202</v>
      </c>
      <c r="G10" s="138">
        <v>2823537.53</v>
      </c>
      <c r="H10" s="138"/>
      <c r="I10" s="139"/>
      <c r="J10" s="138"/>
      <c r="K10" s="140"/>
      <c r="L10" s="138"/>
      <c r="M10" s="138">
        <f t="shared" si="0"/>
        <v>2823537.53</v>
      </c>
      <c r="N10" s="138"/>
      <c r="O10" s="138"/>
      <c r="P10" s="138"/>
      <c r="Q10" s="138">
        <f>G10</f>
        <v>2823537.53</v>
      </c>
      <c r="R10" s="138"/>
    </row>
    <row r="11" spans="1:18" ht="19.5" customHeight="1">
      <c r="A11" s="526" t="s">
        <v>19</v>
      </c>
      <c r="B11" s="526"/>
      <c r="C11" s="526"/>
      <c r="D11" s="526"/>
      <c r="E11" s="526"/>
      <c r="F11" s="137">
        <v>110203</v>
      </c>
      <c r="G11" s="138">
        <v>2120601.99</v>
      </c>
      <c r="H11" s="138"/>
      <c r="I11" s="139"/>
      <c r="J11" s="138"/>
      <c r="K11" s="140"/>
      <c r="L11" s="138"/>
      <c r="M11" s="138">
        <f t="shared" si="0"/>
        <v>2120601.99</v>
      </c>
      <c r="N11" s="138"/>
      <c r="O11" s="138"/>
      <c r="P11" s="138"/>
      <c r="Q11" s="138">
        <f>G11</f>
        <v>2120601.99</v>
      </c>
      <c r="R11" s="138"/>
    </row>
    <row r="12" spans="1:18" ht="19.5" customHeight="1">
      <c r="A12" s="529" t="s">
        <v>243</v>
      </c>
      <c r="B12" s="534"/>
      <c r="C12" s="534"/>
      <c r="D12" s="534"/>
      <c r="E12" s="145"/>
      <c r="F12" s="137">
        <v>113700</v>
      </c>
      <c r="G12" s="138">
        <v>28890</v>
      </c>
      <c r="H12" s="138"/>
      <c r="I12" s="139"/>
      <c r="J12" s="138"/>
      <c r="K12" s="140"/>
      <c r="L12" s="138"/>
      <c r="M12" s="138">
        <f t="shared" si="0"/>
        <v>28890</v>
      </c>
      <c r="N12" s="138"/>
      <c r="O12" s="138"/>
      <c r="P12" s="138"/>
      <c r="Q12" s="138">
        <v>28890</v>
      </c>
      <c r="R12" s="138"/>
    </row>
    <row r="13" spans="1:18" ht="19.5">
      <c r="A13" s="526" t="s">
        <v>259</v>
      </c>
      <c r="B13" s="526"/>
      <c r="C13" s="526"/>
      <c r="D13" s="526"/>
      <c r="E13" s="526"/>
      <c r="F13" s="137">
        <v>113500</v>
      </c>
      <c r="G13" s="176">
        <v>577199</v>
      </c>
      <c r="H13" s="138"/>
      <c r="I13" s="141"/>
      <c r="J13" s="138"/>
      <c r="K13" s="140"/>
      <c r="L13" s="138"/>
      <c r="M13" s="138">
        <f t="shared" si="0"/>
        <v>577199</v>
      </c>
      <c r="N13" s="138"/>
      <c r="O13" s="138"/>
      <c r="P13" s="138"/>
      <c r="Q13" s="138">
        <f>G13+J13</f>
        <v>577199</v>
      </c>
      <c r="R13" s="138"/>
    </row>
    <row r="14" spans="1:18" ht="19.5">
      <c r="A14" s="529" t="s">
        <v>281</v>
      </c>
      <c r="B14" s="534"/>
      <c r="C14" s="534"/>
      <c r="D14" s="539"/>
      <c r="E14" s="260"/>
      <c r="F14" s="137">
        <v>113200</v>
      </c>
      <c r="G14" s="162">
        <v>28890</v>
      </c>
      <c r="H14" s="138"/>
      <c r="I14" s="141"/>
      <c r="J14" s="138"/>
      <c r="K14" s="140"/>
      <c r="L14" s="138"/>
      <c r="M14" s="138">
        <f t="shared" si="0"/>
        <v>28890</v>
      </c>
      <c r="N14" s="138"/>
      <c r="O14" s="138"/>
      <c r="P14" s="138"/>
      <c r="Q14" s="138">
        <f>M14</f>
        <v>28890</v>
      </c>
      <c r="R14" s="138"/>
    </row>
    <row r="15" spans="1:18" ht="18.75" customHeight="1">
      <c r="A15" s="526" t="s">
        <v>2</v>
      </c>
      <c r="B15" s="526"/>
      <c r="C15" s="526"/>
      <c r="D15" s="526"/>
      <c r="E15" s="526"/>
      <c r="F15" s="137">
        <v>510000</v>
      </c>
      <c r="G15" s="134">
        <v>579137</v>
      </c>
      <c r="H15" s="138"/>
      <c r="I15" s="139"/>
      <c r="J15" s="138"/>
      <c r="K15" s="140"/>
      <c r="L15" s="138"/>
      <c r="M15" s="138">
        <v>579137</v>
      </c>
      <c r="N15" s="138"/>
      <c r="O15" s="138"/>
      <c r="P15" s="138">
        <f>M15</f>
        <v>579137</v>
      </c>
      <c r="Q15" s="138"/>
      <c r="R15" s="138"/>
    </row>
    <row r="16" spans="1:18" ht="19.5" customHeight="1">
      <c r="A16" s="526" t="s">
        <v>20</v>
      </c>
      <c r="B16" s="526"/>
      <c r="C16" s="526"/>
      <c r="D16" s="526"/>
      <c r="E16" s="526"/>
      <c r="F16" s="142">
        <v>520000</v>
      </c>
      <c r="G16" s="138">
        <v>7029755</v>
      </c>
      <c r="H16" s="138"/>
      <c r="I16" s="139"/>
      <c r="J16" s="138"/>
      <c r="K16" s="140"/>
      <c r="L16" s="138"/>
      <c r="M16" s="138">
        <f t="shared" si="0"/>
        <v>7029755</v>
      </c>
      <c r="N16" s="138"/>
      <c r="O16" s="138"/>
      <c r="P16" s="138">
        <f aca="true" t="shared" si="1" ref="P16:P35">M16</f>
        <v>7029755</v>
      </c>
      <c r="Q16" s="138"/>
      <c r="R16" s="138"/>
    </row>
    <row r="17" spans="1:18" ht="19.5" customHeight="1">
      <c r="A17" s="529" t="s">
        <v>21</v>
      </c>
      <c r="B17" s="534"/>
      <c r="C17" s="534"/>
      <c r="D17" s="144"/>
      <c r="E17" s="145"/>
      <c r="F17" s="142">
        <v>522000</v>
      </c>
      <c r="G17" s="138">
        <v>172005</v>
      </c>
      <c r="H17" s="138"/>
      <c r="I17" s="139"/>
      <c r="J17" s="138"/>
      <c r="K17" s="140"/>
      <c r="L17" s="138"/>
      <c r="M17" s="138">
        <f t="shared" si="0"/>
        <v>172005</v>
      </c>
      <c r="N17" s="138"/>
      <c r="O17" s="138"/>
      <c r="P17" s="138">
        <f t="shared" si="1"/>
        <v>172005</v>
      </c>
      <c r="Q17" s="138"/>
      <c r="R17" s="138"/>
    </row>
    <row r="18" spans="1:18" ht="19.5" customHeight="1">
      <c r="A18" s="526" t="s">
        <v>22</v>
      </c>
      <c r="B18" s="526"/>
      <c r="C18" s="526"/>
      <c r="D18" s="526"/>
      <c r="E18" s="526"/>
      <c r="F18" s="142">
        <v>220600</v>
      </c>
      <c r="G18" s="138">
        <v>2315603</v>
      </c>
      <c r="H18" s="138"/>
      <c r="I18" s="139"/>
      <c r="J18" s="138"/>
      <c r="K18" s="140"/>
      <c r="L18" s="138"/>
      <c r="M18" s="138">
        <f t="shared" si="0"/>
        <v>2315603</v>
      </c>
      <c r="N18" s="138"/>
      <c r="O18" s="138"/>
      <c r="P18" s="138">
        <f t="shared" si="1"/>
        <v>2315603</v>
      </c>
      <c r="Q18" s="138"/>
      <c r="R18" s="138"/>
    </row>
    <row r="19" spans="1:18" ht="19.5" customHeight="1">
      <c r="A19" s="526" t="s">
        <v>5</v>
      </c>
      <c r="B19" s="526"/>
      <c r="C19" s="526"/>
      <c r="D19" s="526"/>
      <c r="E19" s="526"/>
      <c r="F19" s="142">
        <v>531000</v>
      </c>
      <c r="G19" s="138">
        <v>353933</v>
      </c>
      <c r="H19" s="138"/>
      <c r="I19" s="141"/>
      <c r="J19" s="138"/>
      <c r="K19" s="140"/>
      <c r="L19" s="138"/>
      <c r="M19" s="138">
        <f t="shared" si="0"/>
        <v>353933</v>
      </c>
      <c r="N19" s="138"/>
      <c r="O19" s="138"/>
      <c r="P19" s="138">
        <f>M19</f>
        <v>353933</v>
      </c>
      <c r="Q19" s="138"/>
      <c r="R19" s="138"/>
    </row>
    <row r="20" spans="1:18" ht="19.5">
      <c r="A20" s="526" t="s">
        <v>23</v>
      </c>
      <c r="B20" s="526"/>
      <c r="C20" s="526"/>
      <c r="D20" s="526"/>
      <c r="E20" s="526"/>
      <c r="F20" s="142">
        <v>532000</v>
      </c>
      <c r="G20" s="138">
        <f>2559566.38-3800</f>
        <v>2555766.38</v>
      </c>
      <c r="H20" s="138"/>
      <c r="I20" s="139"/>
      <c r="J20" s="138"/>
      <c r="K20" s="140"/>
      <c r="L20" s="138"/>
      <c r="M20" s="138">
        <f t="shared" si="0"/>
        <v>2555766.38</v>
      </c>
      <c r="N20" s="138"/>
      <c r="O20" s="138"/>
      <c r="P20" s="138">
        <f>M20-297000</f>
        <v>2258766.38</v>
      </c>
      <c r="Q20" s="138"/>
      <c r="R20" s="138"/>
    </row>
    <row r="21" spans="1:18" ht="20.25" customHeight="1">
      <c r="A21" s="526" t="s">
        <v>24</v>
      </c>
      <c r="B21" s="526"/>
      <c r="C21" s="526"/>
      <c r="D21" s="526"/>
      <c r="E21" s="526"/>
      <c r="F21" s="142">
        <v>533000</v>
      </c>
      <c r="G21" s="138">
        <f>3568512.64+3800</f>
        <v>3572312.64</v>
      </c>
      <c r="H21" s="138"/>
      <c r="I21" s="141"/>
      <c r="J21" s="138"/>
      <c r="K21" s="140"/>
      <c r="L21" s="138"/>
      <c r="M21" s="138">
        <f t="shared" si="0"/>
        <v>3572312.64</v>
      </c>
      <c r="N21" s="138"/>
      <c r="O21" s="138"/>
      <c r="P21" s="138">
        <f>M21</f>
        <v>3572312.64</v>
      </c>
      <c r="Q21" s="138"/>
      <c r="R21" s="138"/>
    </row>
    <row r="22" spans="1:18" ht="20.25" customHeight="1">
      <c r="A22" s="526" t="s">
        <v>25</v>
      </c>
      <c r="B22" s="526"/>
      <c r="C22" s="526"/>
      <c r="D22" s="526"/>
      <c r="E22" s="526"/>
      <c r="F22" s="142">
        <v>534000</v>
      </c>
      <c r="G22" s="138">
        <v>333584.37</v>
      </c>
      <c r="H22" s="138"/>
      <c r="I22" s="139"/>
      <c r="J22" s="138"/>
      <c r="K22" s="140"/>
      <c r="L22" s="138"/>
      <c r="M22" s="138">
        <f t="shared" si="0"/>
        <v>333584.37</v>
      </c>
      <c r="N22" s="138"/>
      <c r="O22" s="138"/>
      <c r="P22" s="138">
        <f t="shared" si="1"/>
        <v>333584.37</v>
      </c>
      <c r="Q22" s="138"/>
      <c r="R22" s="138"/>
    </row>
    <row r="23" spans="1:18" ht="21" customHeight="1">
      <c r="A23" s="526" t="s">
        <v>4</v>
      </c>
      <c r="B23" s="526"/>
      <c r="C23" s="526"/>
      <c r="D23" s="526"/>
      <c r="E23" s="526"/>
      <c r="F23" s="142">
        <v>560000</v>
      </c>
      <c r="G23" s="138">
        <v>115000</v>
      </c>
      <c r="H23" s="138"/>
      <c r="I23" s="139"/>
      <c r="J23" s="138"/>
      <c r="K23" s="146"/>
      <c r="L23" s="138"/>
      <c r="M23" s="138">
        <f t="shared" si="0"/>
        <v>115000</v>
      </c>
      <c r="N23" s="138"/>
      <c r="O23" s="138"/>
      <c r="P23" s="138">
        <f t="shared" si="1"/>
        <v>115000</v>
      </c>
      <c r="Q23" s="138"/>
      <c r="R23" s="138"/>
    </row>
    <row r="24" spans="1:18" ht="19.5" customHeight="1">
      <c r="A24" s="526" t="s">
        <v>26</v>
      </c>
      <c r="B24" s="526"/>
      <c r="C24" s="526"/>
      <c r="D24" s="526"/>
      <c r="E24" s="526"/>
      <c r="F24" s="142">
        <v>541000</v>
      </c>
      <c r="G24" s="138">
        <v>73200</v>
      </c>
      <c r="H24" s="138"/>
      <c r="I24" s="139"/>
      <c r="J24" s="138"/>
      <c r="K24" s="140"/>
      <c r="L24" s="138"/>
      <c r="M24" s="138">
        <f t="shared" si="0"/>
        <v>73200</v>
      </c>
      <c r="N24" s="138"/>
      <c r="O24" s="138"/>
      <c r="P24" s="138">
        <f t="shared" si="1"/>
        <v>73200</v>
      </c>
      <c r="Q24" s="138"/>
      <c r="R24" s="138"/>
    </row>
    <row r="25" spans="1:18" ht="18.75" customHeight="1">
      <c r="A25" s="526" t="s">
        <v>27</v>
      </c>
      <c r="B25" s="526"/>
      <c r="C25" s="526"/>
      <c r="D25" s="526"/>
      <c r="E25" s="526"/>
      <c r="F25" s="142">
        <v>542000</v>
      </c>
      <c r="G25" s="138">
        <v>1967827</v>
      </c>
      <c r="H25" s="138"/>
      <c r="I25" s="139"/>
      <c r="J25" s="138"/>
      <c r="K25" s="140"/>
      <c r="L25" s="138"/>
      <c r="M25" s="138">
        <f t="shared" si="0"/>
        <v>1967827</v>
      </c>
      <c r="N25" s="138"/>
      <c r="O25" s="138"/>
      <c r="P25" s="138">
        <f>M25-98900</f>
        <v>1868927</v>
      </c>
      <c r="Q25" s="138"/>
      <c r="R25" s="138"/>
    </row>
    <row r="26" spans="1:18" ht="20.25" customHeight="1">
      <c r="A26" s="532" t="s">
        <v>244</v>
      </c>
      <c r="B26" s="533"/>
      <c r="C26" s="533"/>
      <c r="D26" s="533"/>
      <c r="E26" s="150"/>
      <c r="F26" s="142">
        <v>441000</v>
      </c>
      <c r="G26" s="138">
        <v>1609819.03</v>
      </c>
      <c r="H26" s="138"/>
      <c r="I26" s="139"/>
      <c r="J26" s="138"/>
      <c r="K26" s="146"/>
      <c r="L26" s="138"/>
      <c r="M26" s="138">
        <f t="shared" si="0"/>
        <v>1609819.03</v>
      </c>
      <c r="N26" s="138"/>
      <c r="O26" s="138"/>
      <c r="P26" s="138">
        <f>1609819.03-14160</f>
        <v>1595659.03</v>
      </c>
      <c r="Q26" s="138"/>
      <c r="R26" s="138"/>
    </row>
    <row r="27" spans="1:18" ht="19.5">
      <c r="A27" s="147"/>
      <c r="B27" s="151" t="s">
        <v>134</v>
      </c>
      <c r="C27" s="149"/>
      <c r="D27" s="149"/>
      <c r="E27" s="150"/>
      <c r="F27" s="142">
        <v>441000</v>
      </c>
      <c r="G27" s="138">
        <v>11990</v>
      </c>
      <c r="H27" s="138"/>
      <c r="I27" s="139"/>
      <c r="J27" s="138"/>
      <c r="K27" s="146"/>
      <c r="L27" s="138"/>
      <c r="M27" s="138">
        <f t="shared" si="0"/>
        <v>11990</v>
      </c>
      <c r="N27" s="138"/>
      <c r="O27" s="138"/>
      <c r="P27" s="138">
        <f t="shared" si="1"/>
        <v>11990</v>
      </c>
      <c r="Q27" s="138"/>
      <c r="R27" s="138"/>
    </row>
    <row r="28" spans="1:18" ht="19.5">
      <c r="A28" s="147"/>
      <c r="B28" s="148" t="s">
        <v>135</v>
      </c>
      <c r="C28" s="149"/>
      <c r="D28" s="149"/>
      <c r="E28" s="150"/>
      <c r="F28" s="142">
        <v>441000</v>
      </c>
      <c r="G28" s="138">
        <v>5967800</v>
      </c>
      <c r="H28" s="138"/>
      <c r="I28" s="139"/>
      <c r="J28" s="138"/>
      <c r="K28" s="146"/>
      <c r="L28" s="138"/>
      <c r="M28" s="138">
        <f t="shared" si="0"/>
        <v>5967800</v>
      </c>
      <c r="N28" s="138"/>
      <c r="O28" s="138"/>
      <c r="P28" s="138">
        <v>5967800</v>
      </c>
      <c r="Q28" s="138"/>
      <c r="R28" s="138"/>
    </row>
    <row r="29" spans="1:18" ht="19.5">
      <c r="A29" s="147"/>
      <c r="B29" s="151" t="s">
        <v>136</v>
      </c>
      <c r="C29" s="149"/>
      <c r="D29" s="149"/>
      <c r="E29" s="150"/>
      <c r="F29" s="142">
        <v>441000</v>
      </c>
      <c r="G29" s="138">
        <v>2116000</v>
      </c>
      <c r="H29" s="138"/>
      <c r="I29" s="139"/>
      <c r="J29" s="138"/>
      <c r="K29" s="146"/>
      <c r="L29" s="138"/>
      <c r="M29" s="138">
        <f t="shared" si="0"/>
        <v>2116000</v>
      </c>
      <c r="N29" s="138"/>
      <c r="O29" s="138"/>
      <c r="P29" s="138">
        <v>2116000</v>
      </c>
      <c r="Q29" s="138"/>
      <c r="R29" s="138"/>
    </row>
    <row r="30" spans="1:18" ht="19.5">
      <c r="A30" s="143"/>
      <c r="B30" s="151" t="s">
        <v>193</v>
      </c>
      <c r="C30" s="144"/>
      <c r="D30" s="144"/>
      <c r="E30" s="145"/>
      <c r="F30" s="142">
        <v>441000</v>
      </c>
      <c r="G30" s="138">
        <v>156400</v>
      </c>
      <c r="H30" s="138"/>
      <c r="I30" s="139"/>
      <c r="J30" s="138"/>
      <c r="K30" s="146"/>
      <c r="L30" s="138"/>
      <c r="M30" s="138">
        <f t="shared" si="0"/>
        <v>156400</v>
      </c>
      <c r="N30" s="138"/>
      <c r="O30" s="138"/>
      <c r="P30" s="138">
        <f t="shared" si="1"/>
        <v>156400</v>
      </c>
      <c r="Q30" s="138"/>
      <c r="R30" s="138"/>
    </row>
    <row r="31" spans="1:18" ht="20.25" thickBot="1">
      <c r="A31" s="152"/>
      <c r="B31" s="153" t="s">
        <v>377</v>
      </c>
      <c r="C31" s="154"/>
      <c r="D31" s="154"/>
      <c r="E31" s="155"/>
      <c r="F31" s="142">
        <v>441000</v>
      </c>
      <c r="G31" s="156">
        <v>37500</v>
      </c>
      <c r="H31" s="156"/>
      <c r="I31" s="157"/>
      <c r="J31" s="156"/>
      <c r="K31" s="158"/>
      <c r="L31" s="156"/>
      <c r="M31" s="156">
        <f t="shared" si="0"/>
        <v>37500</v>
      </c>
      <c r="N31" s="156"/>
      <c r="O31" s="156"/>
      <c r="P31" s="156">
        <f t="shared" si="1"/>
        <v>37500</v>
      </c>
      <c r="Q31" s="156"/>
      <c r="R31" s="156"/>
    </row>
    <row r="32" spans="1:18" ht="20.25" thickBot="1">
      <c r="A32" s="159"/>
      <c r="B32" s="153" t="s">
        <v>257</v>
      </c>
      <c r="C32" s="154"/>
      <c r="D32" s="160"/>
      <c r="E32" s="161"/>
      <c r="F32" s="142">
        <v>441000</v>
      </c>
      <c r="G32" s="162">
        <v>18000</v>
      </c>
      <c r="H32" s="162"/>
      <c r="I32" s="163"/>
      <c r="J32" s="162"/>
      <c r="K32" s="164"/>
      <c r="L32" s="162"/>
      <c r="M32" s="162">
        <f t="shared" si="0"/>
        <v>18000</v>
      </c>
      <c r="N32" s="162"/>
      <c r="O32" s="162"/>
      <c r="P32" s="162">
        <v>18000</v>
      </c>
      <c r="Q32" s="162"/>
      <c r="R32" s="162"/>
    </row>
    <row r="33" spans="1:18" ht="19.5">
      <c r="A33" s="143"/>
      <c r="B33" s="165" t="s">
        <v>137</v>
      </c>
      <c r="C33" s="144"/>
      <c r="D33" s="144"/>
      <c r="E33" s="145"/>
      <c r="F33" s="142">
        <v>441000</v>
      </c>
      <c r="G33" s="138">
        <v>48000</v>
      </c>
      <c r="H33" s="138"/>
      <c r="I33" s="139"/>
      <c r="J33" s="138"/>
      <c r="K33" s="146"/>
      <c r="L33" s="138"/>
      <c r="M33" s="138">
        <f t="shared" si="0"/>
        <v>48000</v>
      </c>
      <c r="N33" s="138"/>
      <c r="O33" s="138"/>
      <c r="P33" s="138">
        <f t="shared" si="1"/>
        <v>48000</v>
      </c>
      <c r="Q33" s="138"/>
      <c r="R33" s="138"/>
    </row>
    <row r="34" spans="1:18" ht="19.5">
      <c r="A34" s="143"/>
      <c r="B34" s="166" t="s">
        <v>378</v>
      </c>
      <c r="C34" s="144"/>
      <c r="D34" s="144"/>
      <c r="E34" s="145"/>
      <c r="F34" s="142">
        <v>441000</v>
      </c>
      <c r="G34" s="138">
        <v>75000</v>
      </c>
      <c r="H34" s="138"/>
      <c r="I34" s="139"/>
      <c r="J34" s="138"/>
      <c r="K34" s="146"/>
      <c r="L34" s="138"/>
      <c r="M34" s="138">
        <f t="shared" si="0"/>
        <v>75000</v>
      </c>
      <c r="N34" s="138"/>
      <c r="O34" s="138"/>
      <c r="P34" s="138">
        <f t="shared" si="1"/>
        <v>75000</v>
      </c>
      <c r="Q34" s="138"/>
      <c r="R34" s="167"/>
    </row>
    <row r="35" spans="1:18" ht="19.5">
      <c r="A35" s="147" t="s">
        <v>28</v>
      </c>
      <c r="B35" s="149"/>
      <c r="C35" s="149"/>
      <c r="D35" s="149"/>
      <c r="E35" s="150"/>
      <c r="F35" s="142">
        <v>400000</v>
      </c>
      <c r="G35" s="138"/>
      <c r="H35" s="138">
        <f>31757634.87+6708</f>
        <v>31764342.87</v>
      </c>
      <c r="I35" s="139"/>
      <c r="J35" s="168"/>
      <c r="K35" s="169"/>
      <c r="L35" s="168"/>
      <c r="M35" s="168">
        <f t="shared" si="0"/>
        <v>0</v>
      </c>
      <c r="N35" s="168">
        <f aca="true" t="shared" si="2" ref="N35:N44">H35+L35-J35</f>
        <v>31764342.87</v>
      </c>
      <c r="O35" s="167">
        <f>N35</f>
        <v>31764342.87</v>
      </c>
      <c r="P35" s="167">
        <f t="shared" si="1"/>
        <v>0</v>
      </c>
      <c r="Q35" s="167"/>
      <c r="R35" s="167"/>
    </row>
    <row r="36" spans="1:18" ht="19.5">
      <c r="A36" s="147" t="s">
        <v>49</v>
      </c>
      <c r="B36" s="170" t="s">
        <v>50</v>
      </c>
      <c r="C36" s="149"/>
      <c r="D36" s="149"/>
      <c r="E36" s="150"/>
      <c r="F36" s="137">
        <v>215016</v>
      </c>
      <c r="G36" s="138"/>
      <c r="H36" s="138">
        <v>1057535.68</v>
      </c>
      <c r="I36" s="141"/>
      <c r="J36" s="171"/>
      <c r="K36" s="172"/>
      <c r="L36" s="168"/>
      <c r="M36" s="168"/>
      <c r="N36" s="168">
        <f t="shared" si="2"/>
        <v>1057535.68</v>
      </c>
      <c r="O36" s="167"/>
      <c r="P36" s="167"/>
      <c r="Q36" s="167"/>
      <c r="R36" s="167">
        <f>N36</f>
        <v>1057535.68</v>
      </c>
    </row>
    <row r="37" spans="1:18" ht="19.5">
      <c r="A37" s="147"/>
      <c r="B37" s="170" t="s">
        <v>172</v>
      </c>
      <c r="C37" s="149"/>
      <c r="D37" s="149"/>
      <c r="E37" s="150"/>
      <c r="F37" s="137">
        <v>215017</v>
      </c>
      <c r="G37" s="138"/>
      <c r="H37" s="138">
        <v>175000</v>
      </c>
      <c r="I37" s="141"/>
      <c r="J37" s="171"/>
      <c r="K37" s="173"/>
      <c r="L37" s="168"/>
      <c r="M37" s="168"/>
      <c r="N37" s="168">
        <f t="shared" si="2"/>
        <v>175000</v>
      </c>
      <c r="O37" s="167"/>
      <c r="P37" s="167"/>
      <c r="Q37" s="167"/>
      <c r="R37" s="167">
        <v>175000</v>
      </c>
    </row>
    <row r="38" spans="1:18" ht="19.5">
      <c r="A38" s="147"/>
      <c r="B38" s="170" t="s">
        <v>51</v>
      </c>
      <c r="C38" s="149"/>
      <c r="D38" s="149"/>
      <c r="E38" s="150"/>
      <c r="F38" s="137">
        <v>215008</v>
      </c>
      <c r="G38" s="138"/>
      <c r="H38" s="138">
        <v>158212</v>
      </c>
      <c r="I38" s="139"/>
      <c r="J38" s="171"/>
      <c r="K38" s="174"/>
      <c r="L38" s="168"/>
      <c r="M38" s="168"/>
      <c r="N38" s="168">
        <f t="shared" si="2"/>
        <v>158212</v>
      </c>
      <c r="O38" s="167"/>
      <c r="P38" s="167"/>
      <c r="Q38" s="167"/>
      <c r="R38" s="167">
        <f>N38</f>
        <v>158212</v>
      </c>
    </row>
    <row r="39" spans="1:18" ht="19.5">
      <c r="A39" s="147"/>
      <c r="B39" s="170" t="s">
        <v>258</v>
      </c>
      <c r="C39" s="149"/>
      <c r="D39" s="149"/>
      <c r="E39" s="150"/>
      <c r="F39" s="142">
        <v>215017</v>
      </c>
      <c r="G39" s="138"/>
      <c r="H39" s="138">
        <f>94708-6708</f>
        <v>88000</v>
      </c>
      <c r="I39" s="139"/>
      <c r="J39" s="138"/>
      <c r="K39" s="140"/>
      <c r="L39" s="138">
        <v>0</v>
      </c>
      <c r="M39" s="138"/>
      <c r="N39" s="168">
        <f t="shared" si="2"/>
        <v>88000</v>
      </c>
      <c r="O39" s="138"/>
      <c r="P39" s="138">
        <v>0</v>
      </c>
      <c r="Q39" s="138">
        <v>0</v>
      </c>
      <c r="R39" s="167">
        <v>88000</v>
      </c>
    </row>
    <row r="40" spans="1:18" ht="18.75">
      <c r="A40" s="526" t="s">
        <v>154</v>
      </c>
      <c r="B40" s="526"/>
      <c r="C40" s="526"/>
      <c r="D40" s="529"/>
      <c r="E40" s="145"/>
      <c r="F40" s="142">
        <v>211000</v>
      </c>
      <c r="G40" s="138"/>
      <c r="H40" s="138">
        <v>410060</v>
      </c>
      <c r="I40" s="139"/>
      <c r="J40" s="138"/>
      <c r="K40" s="140"/>
      <c r="L40" s="138">
        <v>0</v>
      </c>
      <c r="M40" s="138"/>
      <c r="N40" s="168">
        <f t="shared" si="2"/>
        <v>410060</v>
      </c>
      <c r="O40" s="138"/>
      <c r="P40" s="138">
        <v>410060</v>
      </c>
      <c r="Q40" s="138"/>
      <c r="R40" s="167">
        <v>410060</v>
      </c>
    </row>
    <row r="41" spans="1:18" ht="18.75">
      <c r="A41" s="529" t="s">
        <v>276</v>
      </c>
      <c r="B41" s="534"/>
      <c r="C41" s="534"/>
      <c r="D41" s="534"/>
      <c r="E41" s="145"/>
      <c r="F41" s="142">
        <v>290001</v>
      </c>
      <c r="G41" s="138"/>
      <c r="H41" s="138">
        <v>28890</v>
      </c>
      <c r="I41" s="139"/>
      <c r="J41" s="138"/>
      <c r="K41" s="140"/>
      <c r="L41" s="138"/>
      <c r="M41" s="138"/>
      <c r="N41" s="168">
        <v>28890</v>
      </c>
      <c r="O41" s="138"/>
      <c r="P41" s="138"/>
      <c r="Q41" s="138"/>
      <c r="R41" s="167">
        <f>N41</f>
        <v>28890</v>
      </c>
    </row>
    <row r="42" spans="1:18" ht="18.75">
      <c r="A42" s="526" t="s">
        <v>30</v>
      </c>
      <c r="B42" s="526"/>
      <c r="C42" s="526"/>
      <c r="D42" s="526"/>
      <c r="E42" s="526"/>
      <c r="F42" s="142">
        <v>310000</v>
      </c>
      <c r="G42" s="138"/>
      <c r="H42" s="138">
        <v>1741004.11</v>
      </c>
      <c r="I42" s="139"/>
      <c r="J42" s="138"/>
      <c r="K42" s="140"/>
      <c r="L42" s="138"/>
      <c r="M42" s="138"/>
      <c r="N42" s="168">
        <f t="shared" si="2"/>
        <v>1741004.11</v>
      </c>
      <c r="O42" s="138"/>
      <c r="P42" s="175">
        <v>1991782.84</v>
      </c>
      <c r="Q42" s="138"/>
      <c r="R42" s="138">
        <f>N42+P42</f>
        <v>3732786.95</v>
      </c>
    </row>
    <row r="43" spans="1:18" ht="18.75">
      <c r="A43" s="526" t="s">
        <v>31</v>
      </c>
      <c r="B43" s="526"/>
      <c r="C43" s="526"/>
      <c r="D43" s="526"/>
      <c r="E43" s="526"/>
      <c r="F43" s="137">
        <v>320000</v>
      </c>
      <c r="G43" s="138"/>
      <c r="H43" s="138">
        <v>3704141.36</v>
      </c>
      <c r="I43" s="139"/>
      <c r="J43" s="138"/>
      <c r="K43" s="140"/>
      <c r="L43" s="138"/>
      <c r="M43" s="138"/>
      <c r="N43" s="168">
        <f t="shared" si="2"/>
        <v>3704141.36</v>
      </c>
      <c r="O43" s="138"/>
      <c r="P43" s="138">
        <v>663927.61</v>
      </c>
      <c r="Q43" s="138"/>
      <c r="R43" s="175">
        <f>N43+P43</f>
        <v>4368068.97</v>
      </c>
    </row>
    <row r="44" spans="1:18" ht="19.5" thickBot="1">
      <c r="A44" s="530" t="s">
        <v>169</v>
      </c>
      <c r="B44" s="531"/>
      <c r="C44" s="531"/>
      <c r="D44" s="531"/>
      <c r="E44" s="161"/>
      <c r="F44" s="184"/>
      <c r="G44" s="162"/>
      <c r="H44" s="162">
        <v>4000</v>
      </c>
      <c r="I44" s="163"/>
      <c r="J44" s="162"/>
      <c r="K44" s="185"/>
      <c r="L44" s="162"/>
      <c r="M44" s="162"/>
      <c r="N44" s="186">
        <f t="shared" si="2"/>
        <v>4000</v>
      </c>
      <c r="O44" s="162"/>
      <c r="P44" s="162"/>
      <c r="Q44" s="162"/>
      <c r="R44" s="187">
        <v>4000</v>
      </c>
    </row>
    <row r="45" spans="1:18" s="30" customFormat="1" ht="19.5" thickBot="1">
      <c r="A45" s="527" t="s">
        <v>6</v>
      </c>
      <c r="B45" s="527"/>
      <c r="C45" s="527"/>
      <c r="D45" s="528"/>
      <c r="E45" s="226"/>
      <c r="F45" s="177"/>
      <c r="G45" s="178">
        <f>SUM(G7:G43)</f>
        <v>39131186.02</v>
      </c>
      <c r="H45" s="178">
        <f>SUM(H7:H44)</f>
        <v>39131186.019999996</v>
      </c>
      <c r="I45" s="179"/>
      <c r="J45" s="180">
        <f>SUM(J7:J43)</f>
        <v>0</v>
      </c>
      <c r="K45" s="181"/>
      <c r="L45" s="180">
        <f>SUM(L7:L43)</f>
        <v>0</v>
      </c>
      <c r="M45" s="180">
        <f>SUM(M7:M43)</f>
        <v>39131186.02</v>
      </c>
      <c r="N45" s="180">
        <f>SUM(N7:N44)</f>
        <v>39131186.019999996</v>
      </c>
      <c r="O45" s="180">
        <f>SUM(O7:O43)</f>
        <v>31764342.87</v>
      </c>
      <c r="P45" s="180">
        <f>SUM(P7:P43)</f>
        <v>31764342.87</v>
      </c>
      <c r="Q45" s="180">
        <f>SUM(Q7:Q43)</f>
        <v>10022553.6</v>
      </c>
      <c r="R45" s="180">
        <f>SUM(R7:R44)</f>
        <v>10022553.6</v>
      </c>
    </row>
    <row r="46" spans="1:18" s="30" customFormat="1" ht="18.75">
      <c r="A46" s="220"/>
      <c r="B46" s="220"/>
      <c r="C46" s="220"/>
      <c r="D46" s="220"/>
      <c r="E46" s="221"/>
      <c r="F46" s="217"/>
      <c r="G46" s="222"/>
      <c r="H46" s="222"/>
      <c r="I46" s="223"/>
      <c r="J46" s="224"/>
      <c r="K46" s="225"/>
      <c r="L46" s="224"/>
      <c r="M46" s="224"/>
      <c r="N46" s="224"/>
      <c r="O46" s="224"/>
      <c r="P46" s="224"/>
      <c r="Q46" s="224"/>
      <c r="R46" s="224"/>
    </row>
    <row r="47" spans="5:18" ht="18.75">
      <c r="E47" s="227"/>
      <c r="G47" s="4"/>
      <c r="H47" s="4"/>
      <c r="I47" s="5"/>
      <c r="J47" s="4"/>
      <c r="K47" s="6"/>
      <c r="L47" s="4"/>
      <c r="M47" s="4"/>
      <c r="N47" s="4"/>
      <c r="O47" s="4"/>
      <c r="P47" s="4"/>
      <c r="Q47" s="4"/>
      <c r="R47" s="4"/>
    </row>
    <row r="48" spans="1:18" ht="20.25">
      <c r="A48" s="207" t="s">
        <v>190</v>
      </c>
      <c r="B48" s="207"/>
      <c r="C48" s="207"/>
      <c r="D48" s="207" t="s">
        <v>7</v>
      </c>
      <c r="E48" s="228"/>
      <c r="F48" s="207" t="s">
        <v>191</v>
      </c>
      <c r="G48" s="207"/>
      <c r="H48" s="207" t="s">
        <v>289</v>
      </c>
      <c r="I48" s="207" t="s">
        <v>177</v>
      </c>
      <c r="J48" s="207"/>
      <c r="K48" s="207"/>
      <c r="L48" s="207" t="s">
        <v>291</v>
      </c>
      <c r="M48" s="207" t="s">
        <v>287</v>
      </c>
      <c r="N48" s="208"/>
      <c r="O48" s="207" t="s">
        <v>282</v>
      </c>
      <c r="P48" s="207" t="s">
        <v>283</v>
      </c>
      <c r="Q48" s="207"/>
      <c r="R48" s="207" t="s">
        <v>284</v>
      </c>
    </row>
    <row r="49" spans="1:18" ht="20.25">
      <c r="A49" s="207" t="s">
        <v>180</v>
      </c>
      <c r="B49" s="207"/>
      <c r="C49" s="207"/>
      <c r="D49" s="207"/>
      <c r="E49" s="228"/>
      <c r="F49" s="207" t="s">
        <v>288</v>
      </c>
      <c r="G49" s="207"/>
      <c r="H49" s="207"/>
      <c r="I49" s="207" t="s">
        <v>293</v>
      </c>
      <c r="J49" s="207"/>
      <c r="K49" s="207"/>
      <c r="L49" s="207"/>
      <c r="M49" s="207" t="s">
        <v>285</v>
      </c>
      <c r="N49" s="209"/>
      <c r="O49" s="207"/>
      <c r="P49" s="207" t="s">
        <v>179</v>
      </c>
      <c r="Q49" s="207"/>
      <c r="R49" s="207"/>
    </row>
    <row r="50" spans="1:18" ht="20.25">
      <c r="A50" s="207" t="s">
        <v>181</v>
      </c>
      <c r="B50" s="207"/>
      <c r="C50" s="207"/>
      <c r="D50" s="207"/>
      <c r="E50" s="228"/>
      <c r="F50" s="207" t="s">
        <v>290</v>
      </c>
      <c r="G50" s="207"/>
      <c r="H50" s="207"/>
      <c r="I50" s="207" t="s">
        <v>292</v>
      </c>
      <c r="J50" s="207"/>
      <c r="K50" s="207"/>
      <c r="L50" s="229"/>
      <c r="M50" s="229" t="s">
        <v>286</v>
      </c>
      <c r="N50" s="229"/>
      <c r="O50" s="207"/>
      <c r="P50" s="207" t="s">
        <v>192</v>
      </c>
      <c r="Q50" s="207"/>
      <c r="R50" s="207"/>
    </row>
    <row r="51" spans="2:18" ht="20.25">
      <c r="B51" s="207"/>
      <c r="C51" s="207"/>
      <c r="D51" s="207"/>
      <c r="E51" s="228"/>
      <c r="F51" s="207"/>
      <c r="G51" s="210"/>
      <c r="H51" s="208"/>
      <c r="I51" s="211"/>
      <c r="J51" s="208"/>
      <c r="K51" s="212"/>
      <c r="L51" s="208"/>
      <c r="M51" s="208"/>
      <c r="N51" s="208"/>
      <c r="O51" s="208"/>
      <c r="P51" s="208"/>
      <c r="Q51" s="208"/>
      <c r="R51" s="4"/>
    </row>
    <row r="52" spans="5:18" ht="18.75">
      <c r="E52" s="227"/>
      <c r="G52" s="4"/>
      <c r="H52" s="4"/>
      <c r="I52" s="5"/>
      <c r="J52" s="4"/>
      <c r="K52" s="6"/>
      <c r="L52" s="4"/>
      <c r="M52" s="4"/>
      <c r="N52" s="4"/>
      <c r="O52" s="4"/>
      <c r="P52" s="4"/>
      <c r="Q52" s="4"/>
      <c r="R52" s="4"/>
    </row>
    <row r="53" spans="5:18" ht="18.75">
      <c r="E53" s="227"/>
      <c r="G53" s="4"/>
      <c r="H53" s="4"/>
      <c r="I53" s="5"/>
      <c r="J53" s="4"/>
      <c r="K53" s="6"/>
      <c r="L53" s="4"/>
      <c r="M53" s="4"/>
      <c r="N53" s="4"/>
      <c r="O53" s="4"/>
      <c r="P53" s="4"/>
      <c r="Q53" s="4"/>
      <c r="R53" s="4">
        <f>O45-P45</f>
        <v>0</v>
      </c>
    </row>
    <row r="54" spans="5:18" ht="18.75">
      <c r="E54" s="227"/>
      <c r="G54" s="4"/>
      <c r="H54" s="4"/>
      <c r="I54" s="5"/>
      <c r="J54" s="4"/>
      <c r="K54" s="6"/>
      <c r="L54" s="4"/>
      <c r="M54" s="4"/>
      <c r="N54" s="4"/>
      <c r="O54" s="4"/>
      <c r="P54" s="4"/>
      <c r="Q54" s="4"/>
      <c r="R54" s="4"/>
    </row>
    <row r="55" spans="7:18" ht="18.75">
      <c r="G55" s="4"/>
      <c r="H55" s="4"/>
      <c r="I55" s="5"/>
      <c r="J55" s="4"/>
      <c r="K55" s="6"/>
      <c r="L55" s="4"/>
      <c r="M55" s="4"/>
      <c r="N55" s="4"/>
      <c r="O55" s="4"/>
      <c r="P55" s="4"/>
      <c r="Q55" s="4"/>
      <c r="R55" s="4"/>
    </row>
    <row r="56" spans="7:18" ht="18.75">
      <c r="G56" s="4"/>
      <c r="H56" s="4"/>
      <c r="I56" s="5"/>
      <c r="J56" s="4"/>
      <c r="K56" s="6"/>
      <c r="L56" s="4"/>
      <c r="M56" s="4"/>
      <c r="N56" s="4"/>
      <c r="O56" s="4"/>
      <c r="P56" s="4"/>
      <c r="Q56" s="4"/>
      <c r="R56" s="4"/>
    </row>
    <row r="57" spans="7:18" ht="18.75">
      <c r="G57" s="4"/>
      <c r="H57" s="4"/>
      <c r="I57" s="5"/>
      <c r="J57" s="4"/>
      <c r="K57" s="6"/>
      <c r="L57" s="4"/>
      <c r="M57" s="4"/>
      <c r="N57" s="4"/>
      <c r="O57" s="4"/>
      <c r="P57" s="4"/>
      <c r="Q57" s="4"/>
      <c r="R57" s="4"/>
    </row>
    <row r="58" spans="7:18" ht="18.75">
      <c r="G58" s="4"/>
      <c r="H58" s="4"/>
      <c r="I58" s="5"/>
      <c r="J58" s="4"/>
      <c r="K58" s="6"/>
      <c r="L58" s="4"/>
      <c r="M58" s="4"/>
      <c r="N58" s="4"/>
      <c r="O58" s="4"/>
      <c r="P58" s="4"/>
      <c r="Q58" s="4"/>
      <c r="R58" s="4"/>
    </row>
    <row r="59" spans="7:18" ht="18.75">
      <c r="G59" s="4"/>
      <c r="H59" s="4"/>
      <c r="I59" s="5"/>
      <c r="J59" s="4"/>
      <c r="K59" s="6"/>
      <c r="L59" s="4"/>
      <c r="M59" s="4"/>
      <c r="N59" s="4"/>
      <c r="O59" s="4"/>
      <c r="P59" s="4"/>
      <c r="Q59" s="4"/>
      <c r="R59" s="4"/>
    </row>
    <row r="60" spans="7:18" ht="18.75">
      <c r="G60" s="4"/>
      <c r="H60" s="4"/>
      <c r="I60" s="5"/>
      <c r="J60" s="4"/>
      <c r="K60" s="6"/>
      <c r="L60" s="4"/>
      <c r="M60" s="4"/>
      <c r="N60" s="4"/>
      <c r="O60" s="4"/>
      <c r="P60" s="4"/>
      <c r="Q60" s="4"/>
      <c r="R60" s="4"/>
    </row>
    <row r="61" spans="7:18" ht="18.75">
      <c r="G61" s="4"/>
      <c r="H61" s="4"/>
      <c r="I61" s="5"/>
      <c r="J61" s="4"/>
      <c r="K61" s="6"/>
      <c r="L61" s="4"/>
      <c r="M61" s="4"/>
      <c r="N61" s="4"/>
      <c r="O61" s="4"/>
      <c r="P61" s="4"/>
      <c r="Q61" s="4"/>
      <c r="R61" s="4"/>
    </row>
    <row r="62" spans="7:18" ht="18.75">
      <c r="G62" s="4"/>
      <c r="H62" s="4"/>
      <c r="I62" s="5"/>
      <c r="J62" s="4"/>
      <c r="K62" s="6"/>
      <c r="L62" s="4"/>
      <c r="M62" s="4"/>
      <c r="N62" s="4"/>
      <c r="O62" s="4"/>
      <c r="P62" s="4"/>
      <c r="Q62" s="4"/>
      <c r="R62" s="4"/>
    </row>
    <row r="63" spans="7:18" ht="18.75">
      <c r="G63" s="4"/>
      <c r="H63" s="4"/>
      <c r="I63" s="5"/>
      <c r="J63" s="4"/>
      <c r="K63" s="6"/>
      <c r="L63" s="4"/>
      <c r="M63" s="4"/>
      <c r="N63" s="4"/>
      <c r="O63" s="4"/>
      <c r="P63" s="4"/>
      <c r="Q63" s="4"/>
      <c r="R63" s="4"/>
    </row>
    <row r="64" spans="7:18" ht="18.75">
      <c r="G64" s="4"/>
      <c r="H64" s="4"/>
      <c r="I64" s="5"/>
      <c r="J64" s="4"/>
      <c r="K64" s="6"/>
      <c r="L64" s="4"/>
      <c r="M64" s="4"/>
      <c r="N64" s="4"/>
      <c r="O64" s="4"/>
      <c r="P64" s="4"/>
      <c r="Q64" s="4"/>
      <c r="R64" s="4"/>
    </row>
    <row r="65" spans="7:18" ht="18.75">
      <c r="G65" s="4"/>
      <c r="H65" s="4"/>
      <c r="I65" s="5"/>
      <c r="J65" s="4"/>
      <c r="K65" s="6"/>
      <c r="L65" s="4"/>
      <c r="M65" s="4"/>
      <c r="N65" s="4"/>
      <c r="O65" s="4"/>
      <c r="P65" s="4"/>
      <c r="Q65" s="4"/>
      <c r="R65" s="4"/>
    </row>
    <row r="66" spans="7:18" ht="18.75">
      <c r="G66" s="4"/>
      <c r="H66" s="4"/>
      <c r="I66" s="5"/>
      <c r="J66" s="4"/>
      <c r="K66" s="6"/>
      <c r="L66" s="4"/>
      <c r="M66" s="4"/>
      <c r="N66" s="4"/>
      <c r="O66" s="4"/>
      <c r="P66" s="4"/>
      <c r="Q66" s="4"/>
      <c r="R66" s="4"/>
    </row>
    <row r="67" spans="7:18" ht="18.75">
      <c r="G67" s="4"/>
      <c r="H67" s="4"/>
      <c r="I67" s="5"/>
      <c r="J67" s="4"/>
      <c r="K67" s="6"/>
      <c r="L67" s="4"/>
      <c r="M67" s="4"/>
      <c r="N67" s="4"/>
      <c r="O67" s="4"/>
      <c r="P67" s="4"/>
      <c r="Q67" s="4"/>
      <c r="R67" s="4"/>
    </row>
    <row r="68" spans="7:18" ht="18.75">
      <c r="G68" s="4"/>
      <c r="H68" s="4"/>
      <c r="I68" s="5"/>
      <c r="J68" s="4"/>
      <c r="K68" s="6"/>
      <c r="L68" s="4"/>
      <c r="M68" s="4"/>
      <c r="N68" s="4"/>
      <c r="O68" s="4"/>
      <c r="P68" s="4"/>
      <c r="Q68" s="4"/>
      <c r="R68" s="4"/>
    </row>
    <row r="69" spans="7:18" ht="18.75">
      <c r="G69" s="4"/>
      <c r="H69" s="4"/>
      <c r="I69" s="5"/>
      <c r="J69" s="4"/>
      <c r="K69" s="6"/>
      <c r="L69" s="4"/>
      <c r="M69" s="4"/>
      <c r="N69" s="4"/>
      <c r="O69" s="4"/>
      <c r="P69" s="4"/>
      <c r="Q69" s="4"/>
      <c r="R69" s="4"/>
    </row>
    <row r="70" spans="7:18" ht="18.75">
      <c r="G70" s="4"/>
      <c r="H70" s="4"/>
      <c r="I70" s="5"/>
      <c r="J70" s="4"/>
      <c r="K70" s="6"/>
      <c r="L70" s="4"/>
      <c r="M70" s="4"/>
      <c r="N70" s="4"/>
      <c r="O70" s="4"/>
      <c r="P70" s="4"/>
      <c r="Q70" s="4"/>
      <c r="R70" s="4"/>
    </row>
    <row r="71" spans="7:18" ht="18.75">
      <c r="G71" s="4"/>
      <c r="H71" s="4"/>
      <c r="I71" s="5"/>
      <c r="J71" s="4"/>
      <c r="K71" s="6"/>
      <c r="L71" s="4"/>
      <c r="M71" s="4"/>
      <c r="N71" s="4"/>
      <c r="O71" s="4"/>
      <c r="P71" s="4"/>
      <c r="Q71" s="4"/>
      <c r="R71" s="4"/>
    </row>
    <row r="72" spans="7:18" ht="18.75">
      <c r="G72" s="4"/>
      <c r="H72" s="4"/>
      <c r="I72" s="5"/>
      <c r="J72" s="4"/>
      <c r="K72" s="6"/>
      <c r="L72" s="4"/>
      <c r="M72" s="4"/>
      <c r="N72" s="4"/>
      <c r="O72" s="4"/>
      <c r="P72" s="4"/>
      <c r="Q72" s="4"/>
      <c r="R72" s="4"/>
    </row>
    <row r="73" spans="7:18" ht="18.75">
      <c r="G73" s="4"/>
      <c r="H73" s="4"/>
      <c r="I73" s="5"/>
      <c r="J73" s="4"/>
      <c r="K73" s="6"/>
      <c r="L73" s="4"/>
      <c r="M73" s="4"/>
      <c r="N73" s="4"/>
      <c r="O73" s="4"/>
      <c r="P73" s="4"/>
      <c r="Q73" s="4"/>
      <c r="R73" s="4"/>
    </row>
    <row r="74" spans="7:18" ht="18.75">
      <c r="G74" s="4"/>
      <c r="H74" s="4"/>
      <c r="I74" s="5"/>
      <c r="J74" s="4"/>
      <c r="K74" s="6"/>
      <c r="L74" s="4"/>
      <c r="M74" s="4"/>
      <c r="N74" s="4"/>
      <c r="O74" s="4"/>
      <c r="P74" s="4"/>
      <c r="Q74" s="4"/>
      <c r="R74" s="4"/>
    </row>
    <row r="75" spans="7:18" ht="18.75">
      <c r="G75" s="4"/>
      <c r="H75" s="4"/>
      <c r="I75" s="5"/>
      <c r="J75" s="4"/>
      <c r="K75" s="6"/>
      <c r="L75" s="4"/>
      <c r="M75" s="4"/>
      <c r="N75" s="4"/>
      <c r="O75" s="4"/>
      <c r="P75" s="4"/>
      <c r="Q75" s="4"/>
      <c r="R75" s="4"/>
    </row>
    <row r="76" spans="7:18" ht="18.75">
      <c r="G76" s="4"/>
      <c r="H76" s="4"/>
      <c r="I76" s="5"/>
      <c r="J76" s="4"/>
      <c r="K76" s="6"/>
      <c r="L76" s="4"/>
      <c r="M76" s="4"/>
      <c r="N76" s="4"/>
      <c r="O76" s="4"/>
      <c r="P76" s="4"/>
      <c r="Q76" s="4"/>
      <c r="R76" s="4"/>
    </row>
    <row r="77" spans="7:18" ht="18.75">
      <c r="G77" s="4"/>
      <c r="H77" s="4"/>
      <c r="I77" s="5"/>
      <c r="J77" s="4"/>
      <c r="K77" s="6"/>
      <c r="L77" s="4"/>
      <c r="M77" s="4"/>
      <c r="N77" s="4"/>
      <c r="O77" s="4"/>
      <c r="P77" s="4"/>
      <c r="Q77" s="4"/>
      <c r="R77" s="4"/>
    </row>
    <row r="78" spans="7:18" ht="18.75">
      <c r="G78" s="4"/>
      <c r="H78" s="4"/>
      <c r="I78" s="5"/>
      <c r="J78" s="4"/>
      <c r="K78" s="6"/>
      <c r="L78" s="4"/>
      <c r="M78" s="4"/>
      <c r="N78" s="4"/>
      <c r="O78" s="4"/>
      <c r="P78" s="4"/>
      <c r="Q78" s="4"/>
      <c r="R78" s="4"/>
    </row>
    <row r="79" spans="7:18" ht="18.75">
      <c r="G79" s="4"/>
      <c r="H79" s="4"/>
      <c r="I79" s="5"/>
      <c r="J79" s="4"/>
      <c r="K79" s="6"/>
      <c r="L79" s="4"/>
      <c r="M79" s="4"/>
      <c r="N79" s="4"/>
      <c r="O79" s="4"/>
      <c r="P79" s="4"/>
      <c r="Q79" s="4"/>
      <c r="R79" s="4"/>
    </row>
    <row r="80" spans="7:18" ht="18.75">
      <c r="G80" s="4"/>
      <c r="H80" s="4"/>
      <c r="I80" s="5"/>
      <c r="J80" s="4"/>
      <c r="K80" s="6"/>
      <c r="L80" s="4"/>
      <c r="M80" s="4"/>
      <c r="N80" s="4"/>
      <c r="O80" s="4"/>
      <c r="P80" s="4"/>
      <c r="Q80" s="4"/>
      <c r="R80" s="4"/>
    </row>
    <row r="81" spans="7:18" ht="18.75">
      <c r="G81" s="4"/>
      <c r="H81" s="4"/>
      <c r="I81" s="5"/>
      <c r="J81" s="4"/>
      <c r="K81" s="6"/>
      <c r="L81" s="4"/>
      <c r="M81" s="4"/>
      <c r="N81" s="4"/>
      <c r="O81" s="4"/>
      <c r="P81" s="4"/>
      <c r="Q81" s="4"/>
      <c r="R81" s="4"/>
    </row>
    <row r="82" spans="7:18" ht="18.75">
      <c r="G82" s="4"/>
      <c r="H82" s="4"/>
      <c r="I82" s="5"/>
      <c r="J82" s="4"/>
      <c r="K82" s="6"/>
      <c r="L82" s="4"/>
      <c r="M82" s="4"/>
      <c r="N82" s="4"/>
      <c r="O82" s="4"/>
      <c r="P82" s="4"/>
      <c r="Q82" s="4"/>
      <c r="R82" s="4"/>
    </row>
    <row r="83" spans="7:18" ht="18.75">
      <c r="G83" s="4"/>
      <c r="H83" s="4"/>
      <c r="I83" s="5"/>
      <c r="J83" s="4"/>
      <c r="K83" s="6"/>
      <c r="L83" s="4"/>
      <c r="M83" s="4"/>
      <c r="N83" s="4"/>
      <c r="O83" s="4"/>
      <c r="P83" s="4"/>
      <c r="Q83" s="4"/>
      <c r="R83" s="4"/>
    </row>
    <row r="84" spans="7:18" ht="18.75">
      <c r="G84" s="4"/>
      <c r="H84" s="4"/>
      <c r="I84" s="5"/>
      <c r="J84" s="4"/>
      <c r="K84" s="6"/>
      <c r="L84" s="4"/>
      <c r="M84" s="4"/>
      <c r="N84" s="4"/>
      <c r="O84" s="4"/>
      <c r="P84" s="4"/>
      <c r="Q84" s="4"/>
      <c r="R84" s="4"/>
    </row>
    <row r="85" spans="7:18" ht="18.75">
      <c r="G85" s="4"/>
      <c r="H85" s="4"/>
      <c r="I85" s="5"/>
      <c r="J85" s="4"/>
      <c r="K85" s="6"/>
      <c r="L85" s="4"/>
      <c r="M85" s="4"/>
      <c r="N85" s="4"/>
      <c r="O85" s="4"/>
      <c r="P85" s="4"/>
      <c r="Q85" s="4"/>
      <c r="R85" s="4"/>
    </row>
    <row r="86" spans="7:18" ht="18.75">
      <c r="G86" s="4"/>
      <c r="H86" s="4"/>
      <c r="I86" s="5"/>
      <c r="J86" s="4"/>
      <c r="K86" s="6"/>
      <c r="L86" s="4"/>
      <c r="M86" s="4"/>
      <c r="N86" s="4"/>
      <c r="O86" s="4"/>
      <c r="P86" s="4"/>
      <c r="Q86" s="4"/>
      <c r="R86" s="4"/>
    </row>
    <row r="87" spans="7:18" ht="18.75">
      <c r="G87" s="4"/>
      <c r="H87" s="4"/>
      <c r="I87" s="5"/>
      <c r="J87" s="4"/>
      <c r="K87" s="6"/>
      <c r="L87" s="4"/>
      <c r="M87" s="4"/>
      <c r="N87" s="4"/>
      <c r="O87" s="4"/>
      <c r="P87" s="4"/>
      <c r="Q87" s="4"/>
      <c r="R87" s="4"/>
    </row>
    <row r="88" spans="7:18" ht="18.75">
      <c r="G88" s="4"/>
      <c r="H88" s="4"/>
      <c r="I88" s="5"/>
      <c r="J88" s="4"/>
      <c r="K88" s="6"/>
      <c r="L88" s="4"/>
      <c r="M88" s="4"/>
      <c r="N88" s="4"/>
      <c r="O88" s="4"/>
      <c r="P88" s="4"/>
      <c r="Q88" s="4"/>
      <c r="R88" s="4"/>
    </row>
    <row r="89" spans="7:18" ht="18.75">
      <c r="G89" s="4"/>
      <c r="H89" s="4"/>
      <c r="I89" s="5"/>
      <c r="J89" s="4"/>
      <c r="K89" s="6"/>
      <c r="L89" s="4"/>
      <c r="M89" s="4"/>
      <c r="N89" s="4"/>
      <c r="O89" s="4"/>
      <c r="P89" s="4"/>
      <c r="Q89" s="4"/>
      <c r="R89" s="4"/>
    </row>
    <row r="90" spans="7:18" ht="18.75">
      <c r="G90" s="4"/>
      <c r="H90" s="4"/>
      <c r="I90" s="5"/>
      <c r="J90" s="4"/>
      <c r="K90" s="6"/>
      <c r="L90" s="4"/>
      <c r="M90" s="4"/>
      <c r="N90" s="4"/>
      <c r="O90" s="4"/>
      <c r="P90" s="4"/>
      <c r="Q90" s="4"/>
      <c r="R90" s="4"/>
    </row>
    <row r="91" spans="7:18" ht="18.75">
      <c r="G91" s="4"/>
      <c r="H91" s="4"/>
      <c r="I91" s="5"/>
      <c r="J91" s="4"/>
      <c r="K91" s="6"/>
      <c r="L91" s="4"/>
      <c r="M91" s="4"/>
      <c r="N91" s="4"/>
      <c r="O91" s="4"/>
      <c r="P91" s="4"/>
      <c r="Q91" s="4"/>
      <c r="R91" s="4"/>
    </row>
    <row r="92" spans="7:18" ht="18.75">
      <c r="G92" s="4"/>
      <c r="H92" s="4"/>
      <c r="I92" s="5"/>
      <c r="J92" s="4"/>
      <c r="K92" s="6"/>
      <c r="L92" s="4"/>
      <c r="M92" s="4"/>
      <c r="N92" s="4"/>
      <c r="O92" s="4"/>
      <c r="P92" s="4"/>
      <c r="Q92" s="4"/>
      <c r="R92" s="4"/>
    </row>
  </sheetData>
  <sheetProtection/>
  <mergeCells count="39">
    <mergeCell ref="Q4:R4"/>
    <mergeCell ref="Q5:R5"/>
    <mergeCell ref="O4:P4"/>
    <mergeCell ref="A1:R1"/>
    <mergeCell ref="A2:R2"/>
    <mergeCell ref="A3:R3"/>
    <mergeCell ref="A4:E6"/>
    <mergeCell ref="F4:F6"/>
    <mergeCell ref="G4:H5"/>
    <mergeCell ref="I4:L4"/>
    <mergeCell ref="A11:E11"/>
    <mergeCell ref="A7:E7"/>
    <mergeCell ref="A8:E8"/>
    <mergeCell ref="A9:E9"/>
    <mergeCell ref="A10:E10"/>
    <mergeCell ref="A20:E20"/>
    <mergeCell ref="A19:E19"/>
    <mergeCell ref="A12:D12"/>
    <mergeCell ref="A17:C17"/>
    <mergeCell ref="A14:D14"/>
    <mergeCell ref="A21:E21"/>
    <mergeCell ref="A22:E22"/>
    <mergeCell ref="A23:E23"/>
    <mergeCell ref="O5:P5"/>
    <mergeCell ref="M4:N5"/>
    <mergeCell ref="A13:E13"/>
    <mergeCell ref="A15:E15"/>
    <mergeCell ref="A16:E16"/>
    <mergeCell ref="A18:E18"/>
    <mergeCell ref="I5:L5"/>
    <mergeCell ref="A24:E24"/>
    <mergeCell ref="A25:E25"/>
    <mergeCell ref="A42:E42"/>
    <mergeCell ref="A43:E43"/>
    <mergeCell ref="A45:D45"/>
    <mergeCell ref="A40:D40"/>
    <mergeCell ref="A44:D44"/>
    <mergeCell ref="A26:D26"/>
    <mergeCell ref="A41:D41"/>
  </mergeCells>
  <printOptions/>
  <pageMargins left="0.31496062992125984" right="0.1968503937007874" top="0.2362204724409449" bottom="0.07874015748031496" header="0.35433070866141736" footer="0.15748031496062992"/>
  <pageSetup orientation="landscape" paperSize="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4"/>
  <sheetViews>
    <sheetView zoomScalePageLayoutView="0" workbookViewId="0" topLeftCell="A22">
      <selection activeCell="C78" sqref="C78"/>
    </sheetView>
  </sheetViews>
  <sheetFormatPr defaultColWidth="9.140625" defaultRowHeight="12.75"/>
  <cols>
    <col min="1" max="1" width="11.8515625" style="16" bestFit="1" customWidth="1"/>
    <col min="2" max="2" width="19.421875" style="16" bestFit="1" customWidth="1"/>
    <col min="3" max="3" width="24.28125" style="16" bestFit="1" customWidth="1"/>
    <col min="4" max="4" width="16.00390625" style="17" customWidth="1"/>
    <col min="5" max="5" width="13.7109375" style="17" customWidth="1"/>
    <col min="6" max="8" width="9.140625" style="16" customWidth="1"/>
    <col min="9" max="9" width="12.7109375" style="16" bestFit="1" customWidth="1"/>
    <col min="10" max="16384" width="9.140625" style="16" customWidth="1"/>
  </cols>
  <sheetData>
    <row r="2" spans="1:6" ht="23.25">
      <c r="A2" s="545" t="s">
        <v>105</v>
      </c>
      <c r="B2" s="545"/>
      <c r="C2" s="545"/>
      <c r="D2" s="545"/>
      <c r="E2" s="545"/>
      <c r="F2" s="545"/>
    </row>
    <row r="3" spans="1:7" ht="23.25">
      <c r="A3" s="237" t="s">
        <v>104</v>
      </c>
      <c r="B3" s="238" t="s">
        <v>2</v>
      </c>
      <c r="C3" s="238" t="s">
        <v>100</v>
      </c>
      <c r="D3" s="239">
        <f>รับจ่าย!C45</f>
        <v>579137</v>
      </c>
      <c r="E3" s="239" t="s">
        <v>96</v>
      </c>
      <c r="F3" s="240"/>
      <c r="G3" s="18"/>
    </row>
    <row r="4" spans="1:7" ht="23.25">
      <c r="A4" s="237"/>
      <c r="B4" s="238"/>
      <c r="C4" s="238" t="s">
        <v>99</v>
      </c>
      <c r="D4" s="239"/>
      <c r="E4" s="239"/>
      <c r="F4" s="238"/>
      <c r="G4" s="18"/>
    </row>
    <row r="5" spans="1:6" ht="23.25">
      <c r="A5" s="240"/>
      <c r="B5" s="240"/>
      <c r="C5" s="240" t="s">
        <v>98</v>
      </c>
      <c r="D5" s="241"/>
      <c r="E5" s="241">
        <f>รับจ่าย!C45</f>
        <v>579137</v>
      </c>
      <c r="F5" s="242" t="s">
        <v>96</v>
      </c>
    </row>
    <row r="6" spans="1:6" ht="23.25">
      <c r="A6" s="240"/>
      <c r="B6" s="240"/>
      <c r="C6" s="240" t="s">
        <v>271</v>
      </c>
      <c r="D6" s="241"/>
      <c r="E6" s="241">
        <v>0</v>
      </c>
      <c r="F6" s="242" t="s">
        <v>96</v>
      </c>
    </row>
    <row r="7" spans="1:6" ht="23.25">
      <c r="A7" s="237" t="s">
        <v>103</v>
      </c>
      <c r="B7" s="238" t="s">
        <v>5</v>
      </c>
      <c r="C7" s="238" t="s">
        <v>100</v>
      </c>
      <c r="D7" s="239">
        <f>รับจ่าย!C40</f>
        <v>353933</v>
      </c>
      <c r="E7" s="239" t="s">
        <v>96</v>
      </c>
      <c r="F7" s="240"/>
    </row>
    <row r="8" spans="1:6" ht="23.25">
      <c r="A8" s="237"/>
      <c r="B8" s="238"/>
      <c r="C8" s="238" t="s">
        <v>99</v>
      </c>
      <c r="D8" s="239"/>
      <c r="E8" s="239"/>
      <c r="F8" s="240"/>
    </row>
    <row r="9" spans="1:6" ht="23.25">
      <c r="A9" s="240"/>
      <c r="B9" s="240"/>
      <c r="C9" s="240" t="s">
        <v>98</v>
      </c>
      <c r="D9" s="241"/>
      <c r="E9" s="241">
        <f>รับจ่าย!C40</f>
        <v>353933</v>
      </c>
      <c r="F9" s="242" t="s">
        <v>96</v>
      </c>
    </row>
    <row r="10" spans="1:6" ht="23.25">
      <c r="A10" s="240"/>
      <c r="B10" s="240"/>
      <c r="C10" s="240" t="s">
        <v>271</v>
      </c>
      <c r="D10" s="241"/>
      <c r="E10" s="241">
        <v>0</v>
      </c>
      <c r="F10" s="242" t="s">
        <v>96</v>
      </c>
    </row>
    <row r="11" spans="1:6" ht="23.25">
      <c r="A11" s="237" t="s">
        <v>102</v>
      </c>
      <c r="B11" s="238" t="s">
        <v>23</v>
      </c>
      <c r="C11" s="238" t="s">
        <v>100</v>
      </c>
      <c r="D11" s="239">
        <f>รับจ่าย!C41</f>
        <v>2555766.38</v>
      </c>
      <c r="E11" s="239" t="s">
        <v>96</v>
      </c>
      <c r="F11" s="240"/>
    </row>
    <row r="12" spans="1:6" ht="23.25">
      <c r="A12" s="240"/>
      <c r="B12" s="240"/>
      <c r="C12" s="238" t="s">
        <v>99</v>
      </c>
      <c r="D12" s="239"/>
      <c r="E12" s="239"/>
      <c r="F12" s="240"/>
    </row>
    <row r="13" spans="1:6" ht="23.25">
      <c r="A13" s="240"/>
      <c r="B13" s="240"/>
      <c r="C13" s="240" t="s">
        <v>98</v>
      </c>
      <c r="D13" s="241"/>
      <c r="E13" s="241">
        <f>D11</f>
        <v>2555766.38</v>
      </c>
      <c r="F13" s="242" t="s">
        <v>96</v>
      </c>
    </row>
    <row r="14" spans="1:6" ht="23.25">
      <c r="A14" s="240"/>
      <c r="B14" s="240"/>
      <c r="C14" s="240" t="s">
        <v>271</v>
      </c>
      <c r="D14" s="241"/>
      <c r="E14" s="241">
        <v>0</v>
      </c>
      <c r="F14" s="242" t="s">
        <v>96</v>
      </c>
    </row>
    <row r="15" spans="1:6" ht="23.25">
      <c r="A15" s="240"/>
      <c r="B15" s="240"/>
      <c r="C15" s="240"/>
      <c r="D15" s="241"/>
      <c r="E15" s="241"/>
      <c r="F15" s="242"/>
    </row>
    <row r="16" spans="1:6" ht="23.25">
      <c r="A16" s="237" t="s">
        <v>101</v>
      </c>
      <c r="B16" s="238" t="s">
        <v>24</v>
      </c>
      <c r="C16" s="238" t="s">
        <v>100</v>
      </c>
      <c r="D16" s="239">
        <f>รับจ่าย!C42</f>
        <v>3572312.64</v>
      </c>
      <c r="E16" s="239" t="s">
        <v>96</v>
      </c>
      <c r="F16" s="240"/>
    </row>
    <row r="17" spans="1:6" ht="23.25">
      <c r="A17" s="237"/>
      <c r="B17" s="238"/>
      <c r="C17" s="238" t="s">
        <v>99</v>
      </c>
      <c r="D17" s="239"/>
      <c r="E17" s="239"/>
      <c r="F17" s="240"/>
    </row>
    <row r="18" spans="1:6" ht="23.25">
      <c r="A18" s="240"/>
      <c r="B18" s="240"/>
      <c r="C18" s="240" t="s">
        <v>98</v>
      </c>
      <c r="D18" s="241"/>
      <c r="E18" s="241">
        <f>รับจ่าย!C42-874948.29-2019200</f>
        <v>678164.3500000001</v>
      </c>
      <c r="F18" s="242" t="s">
        <v>96</v>
      </c>
    </row>
    <row r="19" spans="1:6" ht="23.25">
      <c r="A19" s="240"/>
      <c r="B19" s="240"/>
      <c r="C19" s="240" t="s">
        <v>97</v>
      </c>
      <c r="D19" s="241"/>
      <c r="E19" s="241">
        <f>874948.29+2019200</f>
        <v>2894148.29</v>
      </c>
      <c r="F19" s="242" t="s">
        <v>96</v>
      </c>
    </row>
    <row r="20" spans="1:6" ht="23.25">
      <c r="A20" s="240"/>
      <c r="B20" s="240"/>
      <c r="C20" s="240"/>
      <c r="D20" s="241"/>
      <c r="E20" s="241"/>
      <c r="F20" s="242"/>
    </row>
    <row r="21" spans="1:9" ht="23.25">
      <c r="A21" s="237" t="s">
        <v>404</v>
      </c>
      <c r="B21" s="238" t="s">
        <v>27</v>
      </c>
      <c r="C21" s="238" t="s">
        <v>100</v>
      </c>
      <c r="D21" s="239">
        <v>440274</v>
      </c>
      <c r="E21" s="239" t="s">
        <v>96</v>
      </c>
      <c r="F21" s="240"/>
      <c r="I21" s="19"/>
    </row>
    <row r="22" spans="1:6" ht="23.25">
      <c r="A22" s="237"/>
      <c r="B22" s="238"/>
      <c r="C22" s="238" t="s">
        <v>99</v>
      </c>
      <c r="D22" s="239"/>
      <c r="E22" s="239"/>
      <c r="F22" s="240"/>
    </row>
    <row r="23" spans="1:6" ht="23.25">
      <c r="A23" s="240"/>
      <c r="B23" s="240"/>
      <c r="C23" s="240" t="s">
        <v>98</v>
      </c>
      <c r="D23" s="241"/>
      <c r="E23" s="241">
        <v>440274</v>
      </c>
      <c r="F23" s="242" t="s">
        <v>96</v>
      </c>
    </row>
    <row r="24" spans="1:6" ht="23.25">
      <c r="A24" s="240"/>
      <c r="B24" s="240"/>
      <c r="C24" s="240"/>
      <c r="D24" s="241"/>
      <c r="E24" s="241"/>
      <c r="F24" s="242"/>
    </row>
    <row r="25" spans="1:6" ht="23.25">
      <c r="A25" s="240"/>
      <c r="B25" s="240"/>
      <c r="C25" s="240" t="s">
        <v>97</v>
      </c>
      <c r="D25" s="241"/>
      <c r="E25" s="241">
        <v>499500</v>
      </c>
      <c r="F25" s="242" t="s">
        <v>96</v>
      </c>
    </row>
    <row r="26" spans="1:6" ht="23.25">
      <c r="A26" s="240"/>
      <c r="B26" s="240"/>
      <c r="C26" s="240" t="s">
        <v>253</v>
      </c>
      <c r="D26" s="241"/>
      <c r="E26" s="241">
        <v>1028053</v>
      </c>
      <c r="F26" s="242" t="s">
        <v>96</v>
      </c>
    </row>
    <row r="27" spans="1:6" ht="23.25">
      <c r="A27" s="240"/>
      <c r="B27" s="240"/>
      <c r="C27" s="240" t="s">
        <v>254</v>
      </c>
      <c r="D27" s="241"/>
      <c r="E27" s="241"/>
      <c r="F27" s="240"/>
    </row>
    <row r="29" spans="1:6" ht="23.25">
      <c r="A29" s="237" t="s">
        <v>405</v>
      </c>
      <c r="B29" s="238" t="s">
        <v>4</v>
      </c>
      <c r="C29" s="238" t="s">
        <v>100</v>
      </c>
      <c r="D29" s="239">
        <v>115000</v>
      </c>
      <c r="E29" s="239" t="s">
        <v>96</v>
      </c>
      <c r="F29" s="240"/>
    </row>
    <row r="30" spans="3:6" ht="23.25">
      <c r="C30" s="238" t="s">
        <v>99</v>
      </c>
      <c r="D30" s="239"/>
      <c r="E30" s="239"/>
      <c r="F30" s="240"/>
    </row>
    <row r="31" spans="3:6" ht="23.25">
      <c r="C31" s="240" t="s">
        <v>98</v>
      </c>
      <c r="D31" s="241"/>
      <c r="E31" s="241">
        <f>D29</f>
        <v>115000</v>
      </c>
      <c r="F31" s="242" t="s">
        <v>96</v>
      </c>
    </row>
    <row r="32" spans="1:6" ht="24" thickBot="1">
      <c r="A32" s="545" t="s">
        <v>417</v>
      </c>
      <c r="B32" s="545"/>
      <c r="C32" s="545"/>
      <c r="D32" s="545"/>
      <c r="E32" s="545"/>
      <c r="F32" s="545"/>
    </row>
    <row r="33" spans="1:4" ht="24" thickBot="1">
      <c r="A33" s="542" t="s">
        <v>0</v>
      </c>
      <c r="B33" s="543"/>
      <c r="C33" s="544"/>
      <c r="D33" s="380" t="s">
        <v>457</v>
      </c>
    </row>
    <row r="34" spans="1:4" ht="23.25">
      <c r="A34" s="381" t="s">
        <v>418</v>
      </c>
      <c r="B34" s="382"/>
      <c r="C34" s="383"/>
      <c r="D34" s="390"/>
    </row>
    <row r="35" spans="1:4" ht="23.25">
      <c r="A35" s="384" t="s">
        <v>419</v>
      </c>
      <c r="B35" s="274"/>
      <c r="C35" s="385"/>
      <c r="D35" s="391"/>
    </row>
    <row r="36" spans="1:5" ht="23.25">
      <c r="A36" s="386" t="s">
        <v>420</v>
      </c>
      <c r="B36" s="274"/>
      <c r="C36" s="385"/>
      <c r="D36" s="391">
        <v>19595</v>
      </c>
      <c r="E36" s="241"/>
    </row>
    <row r="37" spans="1:5" ht="23.25">
      <c r="A37" s="386" t="s">
        <v>421</v>
      </c>
      <c r="B37" s="274"/>
      <c r="C37" s="385"/>
      <c r="D37" s="391">
        <v>46111</v>
      </c>
      <c r="E37" s="241"/>
    </row>
    <row r="38" spans="1:5" ht="24" thickBot="1">
      <c r="A38" s="387" t="s">
        <v>422</v>
      </c>
      <c r="B38" s="388"/>
      <c r="C38" s="389"/>
      <c r="D38" s="392">
        <v>10120</v>
      </c>
      <c r="E38" s="241"/>
    </row>
    <row r="39" spans="1:5" ht="20.25" customHeight="1" thickBot="1">
      <c r="A39" s="542" t="s">
        <v>109</v>
      </c>
      <c r="B39" s="543"/>
      <c r="C39" s="544"/>
      <c r="D39" s="393">
        <f>SUM(D36:D38)</f>
        <v>75826</v>
      </c>
      <c r="E39" s="241"/>
    </row>
    <row r="40" spans="1:4" ht="23.25">
      <c r="A40" s="381" t="s">
        <v>423</v>
      </c>
      <c r="B40" s="382"/>
      <c r="C40" s="383"/>
      <c r="D40" s="390"/>
    </row>
    <row r="41" spans="1:5" ht="23.25">
      <c r="A41" s="386" t="s">
        <v>454</v>
      </c>
      <c r="B41" s="274"/>
      <c r="C41" s="385"/>
      <c r="D41" s="391">
        <v>1377.4</v>
      </c>
      <c r="E41" s="241"/>
    </row>
    <row r="42" spans="1:5" ht="24" thickBot="1">
      <c r="A42" s="387" t="s">
        <v>455</v>
      </c>
      <c r="B42" s="388"/>
      <c r="C42" s="389"/>
      <c r="D42" s="392">
        <v>22120</v>
      </c>
      <c r="E42" s="241"/>
    </row>
    <row r="43" spans="1:5" ht="20.25" customHeight="1" thickBot="1">
      <c r="A43" s="542" t="s">
        <v>109</v>
      </c>
      <c r="B43" s="543"/>
      <c r="C43" s="544"/>
      <c r="D43" s="393">
        <f>SUM(D41:D42)</f>
        <v>23497.4</v>
      </c>
      <c r="E43" s="241"/>
    </row>
    <row r="44" spans="1:4" ht="23.25">
      <c r="A44" s="381" t="s">
        <v>424</v>
      </c>
      <c r="B44" s="382"/>
      <c r="C44" s="383"/>
      <c r="D44" s="390"/>
    </row>
    <row r="45" spans="1:5" ht="23.25">
      <c r="A45" s="386" t="s">
        <v>425</v>
      </c>
      <c r="B45" s="274"/>
      <c r="C45" s="385"/>
      <c r="D45" s="391">
        <v>15200</v>
      </c>
      <c r="E45" s="241"/>
    </row>
    <row r="46" spans="1:5" ht="24" thickBot="1">
      <c r="A46" s="387" t="s">
        <v>426</v>
      </c>
      <c r="B46" s="388"/>
      <c r="C46" s="389"/>
      <c r="D46" s="392">
        <v>92908.8</v>
      </c>
      <c r="E46" s="241"/>
    </row>
    <row r="47" spans="1:5" ht="21" customHeight="1" thickBot="1">
      <c r="A47" s="542" t="s">
        <v>109</v>
      </c>
      <c r="B47" s="543"/>
      <c r="C47" s="544"/>
      <c r="D47" s="393">
        <f>SUM(D45:D46)</f>
        <v>108108.8</v>
      </c>
      <c r="E47" s="241"/>
    </row>
    <row r="48" spans="1:4" ht="23.25">
      <c r="A48" s="381" t="s">
        <v>427</v>
      </c>
      <c r="B48" s="382"/>
      <c r="C48" s="383"/>
      <c r="D48" s="390"/>
    </row>
    <row r="49" spans="1:4" ht="23.25">
      <c r="A49" s="386" t="s">
        <v>428</v>
      </c>
      <c r="B49" s="274"/>
      <c r="C49" s="385"/>
      <c r="D49" s="391">
        <v>49700</v>
      </c>
    </row>
    <row r="50" spans="1:4" ht="24" thickBot="1">
      <c r="A50" s="387" t="s">
        <v>429</v>
      </c>
      <c r="B50" s="388"/>
      <c r="C50" s="389"/>
      <c r="D50" s="392">
        <v>5225</v>
      </c>
    </row>
    <row r="51" spans="1:4" ht="24" thickBot="1">
      <c r="A51" s="542" t="s">
        <v>109</v>
      </c>
      <c r="B51" s="543"/>
      <c r="C51" s="544"/>
      <c r="D51" s="393">
        <f>SUM(D49:D50)</f>
        <v>54925</v>
      </c>
    </row>
    <row r="52" spans="1:4" ht="23.25">
      <c r="A52" s="381" t="s">
        <v>430</v>
      </c>
      <c r="B52" s="382"/>
      <c r="C52" s="383"/>
      <c r="D52" s="390"/>
    </row>
    <row r="53" spans="1:4" ht="23.25">
      <c r="A53" s="386" t="s">
        <v>431</v>
      </c>
      <c r="B53" s="274"/>
      <c r="C53" s="385"/>
      <c r="D53" s="391">
        <v>7357686.08</v>
      </c>
    </row>
    <row r="54" spans="1:4" ht="23.25">
      <c r="A54" s="386" t="s">
        <v>432</v>
      </c>
      <c r="B54" s="274"/>
      <c r="C54" s="385"/>
      <c r="D54" s="391">
        <v>2001622.94</v>
      </c>
    </row>
    <row r="55" spans="1:4" ht="23.25">
      <c r="A55" s="386" t="s">
        <v>433</v>
      </c>
      <c r="B55" s="274"/>
      <c r="C55" s="385"/>
      <c r="D55" s="391">
        <v>41258.29</v>
      </c>
    </row>
    <row r="56" spans="1:4" ht="23.25">
      <c r="A56" s="386" t="s">
        <v>434</v>
      </c>
      <c r="B56" s="274"/>
      <c r="C56" s="385"/>
      <c r="D56" s="391">
        <v>1075747.61</v>
      </c>
    </row>
    <row r="57" spans="1:4" ht="23.25">
      <c r="A57" s="386" t="s">
        <v>435</v>
      </c>
      <c r="B57" s="274"/>
      <c r="C57" s="385"/>
      <c r="D57" s="391">
        <v>1853152.39</v>
      </c>
    </row>
    <row r="58" spans="1:4" ht="23.25">
      <c r="A58" s="386" t="s">
        <v>436</v>
      </c>
      <c r="B58" s="274"/>
      <c r="C58" s="385"/>
      <c r="D58" s="391">
        <v>34219.95</v>
      </c>
    </row>
    <row r="59" spans="1:4" ht="23.25">
      <c r="A59" s="386" t="s">
        <v>437</v>
      </c>
      <c r="B59" s="274"/>
      <c r="C59" s="385"/>
      <c r="D59" s="391">
        <v>53355.25</v>
      </c>
    </row>
    <row r="60" spans="1:4" ht="23.25">
      <c r="A60" s="386" t="s">
        <v>438</v>
      </c>
      <c r="B60" s="274"/>
      <c r="C60" s="385"/>
      <c r="D60" s="391">
        <v>312955</v>
      </c>
    </row>
    <row r="61" spans="1:4" ht="24" thickBot="1">
      <c r="A61" s="387" t="s">
        <v>439</v>
      </c>
      <c r="B61" s="388"/>
      <c r="C61" s="389"/>
      <c r="D61" s="392">
        <v>399960.13</v>
      </c>
    </row>
    <row r="62" spans="1:4" ht="24" thickBot="1">
      <c r="A62" s="542" t="s">
        <v>109</v>
      </c>
      <c r="B62" s="543"/>
      <c r="C62" s="544"/>
      <c r="D62" s="393">
        <f>SUM(D53:D61)</f>
        <v>13129957.639999999</v>
      </c>
    </row>
    <row r="63" spans="1:4" ht="23.25">
      <c r="A63" s="546" t="s">
        <v>440</v>
      </c>
      <c r="B63" s="547"/>
      <c r="C63" s="548"/>
      <c r="D63" s="390"/>
    </row>
    <row r="64" spans="1:4" ht="23.25">
      <c r="A64" s="386" t="s">
        <v>441</v>
      </c>
      <c r="B64" s="274"/>
      <c r="C64" s="385"/>
      <c r="D64" s="391">
        <v>3019918</v>
      </c>
    </row>
    <row r="65" spans="1:4" ht="24" thickBot="1">
      <c r="A65" s="387" t="s">
        <v>442</v>
      </c>
      <c r="B65" s="388"/>
      <c r="C65" s="389"/>
      <c r="D65" s="392">
        <v>3861911</v>
      </c>
    </row>
    <row r="66" spans="1:4" ht="24" thickBot="1">
      <c r="A66" s="542" t="s">
        <v>109</v>
      </c>
      <c r="B66" s="543"/>
      <c r="C66" s="544"/>
      <c r="D66" s="393">
        <f>SUM(D64:D65)</f>
        <v>6881829</v>
      </c>
    </row>
    <row r="67" spans="1:4" ht="23.25">
      <c r="A67" s="381" t="s">
        <v>443</v>
      </c>
      <c r="B67" s="382"/>
      <c r="C67" s="383"/>
      <c r="D67" s="390"/>
    </row>
    <row r="68" spans="1:4" ht="23.25">
      <c r="A68" s="384" t="s">
        <v>456</v>
      </c>
      <c r="B68" s="274"/>
      <c r="C68" s="385"/>
      <c r="D68" s="391"/>
    </row>
    <row r="69" spans="1:4" ht="23.25">
      <c r="A69" s="386" t="s">
        <v>444</v>
      </c>
      <c r="B69" s="274"/>
      <c r="C69" s="385"/>
      <c r="D69" s="391">
        <v>1370019.03</v>
      </c>
    </row>
    <row r="70" spans="1:4" ht="23.25">
      <c r="A70" s="386" t="s">
        <v>445</v>
      </c>
      <c r="B70" s="274"/>
      <c r="C70" s="385"/>
      <c r="D70" s="391">
        <v>239800</v>
      </c>
    </row>
    <row r="71" spans="1:4" ht="23.25">
      <c r="A71" s="386" t="s">
        <v>446</v>
      </c>
      <c r="B71" s="274"/>
      <c r="C71" s="385"/>
      <c r="D71" s="391">
        <v>11990</v>
      </c>
    </row>
    <row r="72" spans="1:4" ht="23.25">
      <c r="A72" s="386" t="s">
        <v>447</v>
      </c>
      <c r="B72" s="274"/>
      <c r="C72" s="385"/>
      <c r="D72" s="391">
        <v>48000</v>
      </c>
    </row>
    <row r="73" spans="1:4" ht="23.25">
      <c r="A73" s="386" t="s">
        <v>448</v>
      </c>
      <c r="B73" s="274"/>
      <c r="C73" s="385"/>
      <c r="D73" s="391">
        <v>156400</v>
      </c>
    </row>
    <row r="74" spans="1:4" ht="23.25">
      <c r="A74" s="386" t="s">
        <v>449</v>
      </c>
      <c r="B74" s="274"/>
      <c r="C74" s="385"/>
      <c r="D74" s="391">
        <v>37500</v>
      </c>
    </row>
    <row r="75" spans="1:4" ht="23.25">
      <c r="A75" s="386" t="s">
        <v>450</v>
      </c>
      <c r="B75" s="274"/>
      <c r="C75" s="385"/>
      <c r="D75" s="391">
        <v>5967800</v>
      </c>
    </row>
    <row r="76" spans="1:4" ht="23.25">
      <c r="A76" s="386" t="s">
        <v>451</v>
      </c>
      <c r="B76" s="274"/>
      <c r="C76" s="385"/>
      <c r="D76" s="391">
        <v>2116000</v>
      </c>
    </row>
    <row r="77" spans="1:4" ht="23.25">
      <c r="A77" s="386" t="s">
        <v>452</v>
      </c>
      <c r="B77" s="274"/>
      <c r="C77" s="385"/>
      <c r="D77" s="391">
        <v>499500</v>
      </c>
    </row>
    <row r="78" spans="1:4" ht="24" thickBot="1">
      <c r="A78" s="387" t="s">
        <v>453</v>
      </c>
      <c r="B78" s="388"/>
      <c r="C78" s="389"/>
      <c r="D78" s="392">
        <v>1043190</v>
      </c>
    </row>
    <row r="79" spans="1:4" ht="24" thickBot="1">
      <c r="A79" s="542" t="s">
        <v>109</v>
      </c>
      <c r="B79" s="543"/>
      <c r="C79" s="544"/>
      <c r="D79" s="393">
        <f>SUM(D69:D78)</f>
        <v>11490199.030000001</v>
      </c>
    </row>
    <row r="80" spans="1:4" ht="24" thickBot="1">
      <c r="A80" s="542" t="s">
        <v>66</v>
      </c>
      <c r="B80" s="543"/>
      <c r="C80" s="544"/>
      <c r="D80" s="393">
        <f>D39+D43+D47+D51+D62+D66+D79</f>
        <v>31764342.869999997</v>
      </c>
    </row>
    <row r="81" spans="1:4" ht="23.25">
      <c r="A81" s="240"/>
      <c r="B81" s="240"/>
      <c r="C81" s="240"/>
      <c r="D81" s="241"/>
    </row>
    <row r="82" spans="1:4" ht="23.25">
      <c r="A82" s="240"/>
      <c r="B82" s="240"/>
      <c r="C82" s="240"/>
      <c r="D82" s="241"/>
    </row>
    <row r="83" spans="1:4" ht="23.25">
      <c r="A83" s="240"/>
      <c r="B83" s="240"/>
      <c r="C83" s="240"/>
      <c r="D83" s="241"/>
    </row>
    <row r="84" spans="1:4" ht="23.25">
      <c r="A84" s="240"/>
      <c r="B84" s="240"/>
      <c r="C84" s="240"/>
      <c r="D84" s="241"/>
    </row>
  </sheetData>
  <sheetProtection/>
  <mergeCells count="12">
    <mergeCell ref="A80:C80"/>
    <mergeCell ref="A32:F32"/>
    <mergeCell ref="A47:C47"/>
    <mergeCell ref="A51:C51"/>
    <mergeCell ref="A62:C62"/>
    <mergeCell ref="A63:C63"/>
    <mergeCell ref="A66:C66"/>
    <mergeCell ref="A79:C79"/>
    <mergeCell ref="A2:F2"/>
    <mergeCell ref="A33:C33"/>
    <mergeCell ref="A39:C39"/>
    <mergeCell ref="A43:C43"/>
  </mergeCells>
  <printOptions/>
  <pageMargins left="0.75" right="0.22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9">
      <selection activeCell="F21" sqref="F21"/>
    </sheetView>
  </sheetViews>
  <sheetFormatPr defaultColWidth="9.140625" defaultRowHeight="12.75"/>
  <cols>
    <col min="1" max="1" width="53.421875" style="16" bestFit="1" customWidth="1"/>
    <col min="2" max="2" width="11.421875" style="16" bestFit="1" customWidth="1"/>
    <col min="3" max="3" width="11.421875" style="16" customWidth="1"/>
    <col min="4" max="4" width="15.7109375" style="17" bestFit="1" customWidth="1"/>
    <col min="5" max="5" width="14.57421875" style="17" customWidth="1"/>
    <col min="6" max="6" width="11.28125" style="16" bestFit="1" customWidth="1"/>
    <col min="7" max="16384" width="9.140625" style="16" customWidth="1"/>
  </cols>
  <sheetData>
    <row r="1" spans="1:5" ht="23.25">
      <c r="A1" s="549" t="s">
        <v>148</v>
      </c>
      <c r="B1" s="549"/>
      <c r="C1" s="549"/>
      <c r="D1" s="549"/>
      <c r="E1" s="21"/>
    </row>
    <row r="2" spans="1:5" ht="23.25">
      <c r="A2" s="549" t="s">
        <v>145</v>
      </c>
      <c r="B2" s="549"/>
      <c r="C2" s="549"/>
      <c r="D2" s="549"/>
      <c r="E2" s="21"/>
    </row>
    <row r="3" spans="1:5" ht="23.25">
      <c r="A3" s="549" t="s">
        <v>255</v>
      </c>
      <c r="B3" s="549"/>
      <c r="C3" s="549"/>
      <c r="D3" s="549"/>
      <c r="E3" s="21"/>
    </row>
    <row r="4" spans="1:5" ht="23.25">
      <c r="A4" s="550" t="s">
        <v>146</v>
      </c>
      <c r="B4" s="549"/>
      <c r="C4" s="549"/>
      <c r="D4" s="549"/>
      <c r="E4" s="31"/>
    </row>
    <row r="5" spans="1:4" ht="24" thickBot="1">
      <c r="A5" s="244" t="s">
        <v>308</v>
      </c>
      <c r="B5" s="244" t="s">
        <v>149</v>
      </c>
      <c r="C5" s="243"/>
      <c r="D5" s="262">
        <v>14972319.12</v>
      </c>
    </row>
    <row r="6" spans="1:4" ht="24" thickTop="1">
      <c r="A6" s="244" t="s">
        <v>294</v>
      </c>
      <c r="B6" s="244"/>
      <c r="C6" s="243"/>
      <c r="D6" s="245"/>
    </row>
    <row r="7" spans="1:4" ht="23.25">
      <c r="A7" s="246" t="s">
        <v>296</v>
      </c>
      <c r="B7" s="247" t="s">
        <v>150</v>
      </c>
      <c r="C7" s="246"/>
      <c r="D7" s="252">
        <f>'หมายเหตุ2-7'!D11</f>
        <v>9387574.6</v>
      </c>
    </row>
    <row r="8" spans="1:4" ht="23.25">
      <c r="A8" s="243" t="s">
        <v>299</v>
      </c>
      <c r="B8" s="247" t="s">
        <v>151</v>
      </c>
      <c r="C8" s="246"/>
      <c r="D8" s="252">
        <v>28890</v>
      </c>
    </row>
    <row r="9" spans="1:4" ht="23.25">
      <c r="A9" s="249" t="s">
        <v>297</v>
      </c>
      <c r="B9" s="247" t="s">
        <v>274</v>
      </c>
      <c r="C9" s="246"/>
      <c r="D9" s="248">
        <v>28890</v>
      </c>
    </row>
    <row r="10" spans="1:5" s="22" customFormat="1" ht="23.25">
      <c r="A10" s="249" t="s">
        <v>298</v>
      </c>
      <c r="B10" s="247" t="s">
        <v>486</v>
      </c>
      <c r="C10" s="246"/>
      <c r="D10" s="248">
        <v>577199</v>
      </c>
      <c r="E10" s="20"/>
    </row>
    <row r="11" spans="1:4" ht="24" thickBot="1">
      <c r="A11" s="551" t="s">
        <v>295</v>
      </c>
      <c r="B11" s="551"/>
      <c r="C11" s="250"/>
      <c r="D11" s="251">
        <f>SUM(D7:D10)</f>
        <v>10022553.6</v>
      </c>
    </row>
    <row r="12" spans="1:6" ht="20.25" customHeight="1" thickTop="1">
      <c r="A12" s="550" t="s">
        <v>147</v>
      </c>
      <c r="B12" s="550"/>
      <c r="C12" s="550"/>
      <c r="D12" s="550"/>
      <c r="E12" s="31"/>
      <c r="F12" s="17"/>
    </row>
    <row r="13" spans="1:6" ht="24" thickBot="1">
      <c r="A13" s="244" t="s">
        <v>152</v>
      </c>
      <c r="B13" s="244" t="s">
        <v>153</v>
      </c>
      <c r="C13" s="243"/>
      <c r="D13" s="262">
        <f>D5</f>
        <v>14972319.12</v>
      </c>
      <c r="F13" s="17"/>
    </row>
    <row r="14" spans="1:6" ht="24" thickTop="1">
      <c r="A14" s="244" t="s">
        <v>300</v>
      </c>
      <c r="B14" s="244"/>
      <c r="C14" s="243"/>
      <c r="D14" s="245"/>
      <c r="F14" s="17"/>
    </row>
    <row r="15" spans="1:6" ht="23.25">
      <c r="A15" s="249" t="s">
        <v>301</v>
      </c>
      <c r="B15" s="247" t="s">
        <v>487</v>
      </c>
      <c r="C15" s="249"/>
      <c r="D15" s="252">
        <v>410060</v>
      </c>
      <c r="F15" s="17"/>
    </row>
    <row r="16" spans="1:4" ht="23.25">
      <c r="A16" s="249" t="s">
        <v>340</v>
      </c>
      <c r="B16" s="253" t="s">
        <v>488</v>
      </c>
      <c r="C16" s="249"/>
      <c r="D16" s="245">
        <f>1485455.68-6708</f>
        <v>1478747.68</v>
      </c>
    </row>
    <row r="17" spans="1:4" ht="23.25">
      <c r="A17" s="243" t="s">
        <v>302</v>
      </c>
      <c r="B17" s="253"/>
      <c r="C17" s="243"/>
      <c r="D17" s="245">
        <v>4000</v>
      </c>
    </row>
    <row r="18" spans="1:4" ht="23.25">
      <c r="A18" s="243" t="s">
        <v>303</v>
      </c>
      <c r="B18" s="247"/>
      <c r="C18" s="243"/>
      <c r="D18" s="245">
        <v>28890</v>
      </c>
    </row>
    <row r="19" spans="1:4" ht="23.25">
      <c r="A19" s="244" t="s">
        <v>307</v>
      </c>
      <c r="B19" s="247"/>
      <c r="C19" s="243"/>
      <c r="D19" s="263">
        <f>SUM(D15:D18)</f>
        <v>1921697.68</v>
      </c>
    </row>
    <row r="20" spans="1:4" ht="23.25">
      <c r="A20" s="244" t="s">
        <v>155</v>
      </c>
      <c r="B20" s="247"/>
      <c r="C20" s="243"/>
      <c r="D20" s="245"/>
    </row>
    <row r="21" spans="1:4" ht="23.25">
      <c r="A21" s="249" t="s">
        <v>304</v>
      </c>
      <c r="B21" s="253" t="s">
        <v>275</v>
      </c>
      <c r="C21" s="249"/>
      <c r="D21" s="245">
        <v>3732786.95</v>
      </c>
    </row>
    <row r="22" spans="1:4" ht="23.25">
      <c r="A22" s="249" t="s">
        <v>176</v>
      </c>
      <c r="B22" s="253" t="s">
        <v>403</v>
      </c>
      <c r="C22" s="249"/>
      <c r="D22" s="245">
        <v>4368068.97</v>
      </c>
    </row>
    <row r="23" spans="1:6" ht="23.25">
      <c r="A23" s="254" t="s">
        <v>305</v>
      </c>
      <c r="B23" s="254"/>
      <c r="C23" s="254"/>
      <c r="D23" s="263">
        <f>SUM(D21:D22)</f>
        <v>8100855.92</v>
      </c>
      <c r="F23" s="19"/>
    </row>
    <row r="24" spans="1:4" ht="24" thickBot="1">
      <c r="A24" s="264" t="s">
        <v>306</v>
      </c>
      <c r="B24" s="254"/>
      <c r="C24" s="254"/>
      <c r="D24" s="265">
        <f>D19+D23</f>
        <v>10022553.6</v>
      </c>
    </row>
    <row r="25" spans="1:6" ht="24" thickTop="1">
      <c r="A25" s="553" t="s">
        <v>309</v>
      </c>
      <c r="B25" s="553"/>
      <c r="C25" s="240"/>
      <c r="D25" s="241"/>
      <c r="F25" s="19"/>
    </row>
    <row r="26" spans="1:4" ht="10.5" customHeight="1">
      <c r="A26" s="255"/>
      <c r="B26" s="256"/>
      <c r="C26" s="256"/>
      <c r="D26" s="242"/>
    </row>
    <row r="27" spans="1:4" ht="23.25">
      <c r="A27" s="257" t="s">
        <v>272</v>
      </c>
      <c r="B27" s="554" t="s">
        <v>310</v>
      </c>
      <c r="C27" s="554"/>
      <c r="D27" s="554"/>
    </row>
    <row r="28" spans="1:4" ht="23.25">
      <c r="A28" s="257" t="s">
        <v>189</v>
      </c>
      <c r="B28" s="554" t="s">
        <v>311</v>
      </c>
      <c r="C28" s="554"/>
      <c r="D28" s="554"/>
    </row>
    <row r="29" spans="1:4" ht="23.25">
      <c r="A29" s="259" t="s">
        <v>83</v>
      </c>
      <c r="B29" s="552" t="s">
        <v>256</v>
      </c>
      <c r="C29" s="552"/>
      <c r="D29" s="552"/>
    </row>
    <row r="30" spans="1:4" ht="9.75" customHeight="1">
      <c r="A30" s="259"/>
      <c r="B30" s="258"/>
      <c r="C30" s="258"/>
      <c r="D30" s="240"/>
    </row>
    <row r="31" spans="1:4" ht="23.25">
      <c r="A31" s="257" t="s">
        <v>273</v>
      </c>
      <c r="B31" s="554" t="s">
        <v>310</v>
      </c>
      <c r="C31" s="554"/>
      <c r="D31" s="554"/>
    </row>
    <row r="32" spans="1:4" ht="23.25">
      <c r="A32" s="257" t="s">
        <v>312</v>
      </c>
      <c r="B32" s="554" t="s">
        <v>313</v>
      </c>
      <c r="C32" s="554"/>
      <c r="D32" s="554"/>
    </row>
    <row r="33" spans="1:4" ht="23.25">
      <c r="A33" s="259" t="s">
        <v>292</v>
      </c>
      <c r="B33" s="552" t="s">
        <v>106</v>
      </c>
      <c r="C33" s="552"/>
      <c r="D33" s="552"/>
    </row>
    <row r="34" spans="1:4" ht="8.25" customHeight="1">
      <c r="A34" s="259"/>
      <c r="B34" s="258"/>
      <c r="C34" s="258"/>
      <c r="D34" s="240"/>
    </row>
    <row r="35" spans="1:4" ht="23.25">
      <c r="A35" s="258" t="s">
        <v>314</v>
      </c>
      <c r="B35" s="258"/>
      <c r="C35" s="258"/>
      <c r="D35" s="240"/>
    </row>
    <row r="36" spans="1:4" ht="23.25">
      <c r="A36" s="257" t="s">
        <v>315</v>
      </c>
      <c r="B36" s="258"/>
      <c r="C36" s="258"/>
      <c r="D36" s="240"/>
    </row>
    <row r="37" spans="1:4" ht="23.25">
      <c r="A37" s="259" t="s">
        <v>316</v>
      </c>
      <c r="B37" s="258"/>
      <c r="C37" s="258"/>
      <c r="D37" s="240"/>
    </row>
    <row r="38" spans="1:4" ht="23.25">
      <c r="A38" s="257"/>
      <c r="B38" s="240"/>
      <c r="C38" s="256"/>
      <c r="D38" s="241"/>
    </row>
    <row r="39" spans="1:4" ht="23.25">
      <c r="A39" s="257"/>
      <c r="B39" s="258"/>
      <c r="C39" s="258"/>
      <c r="D39" s="241"/>
    </row>
    <row r="40" spans="1:4" ht="23.25">
      <c r="A40" s="259"/>
      <c r="B40" s="240"/>
      <c r="C40" s="240"/>
      <c r="D40" s="241"/>
    </row>
    <row r="41" spans="1:4" ht="23.25">
      <c r="A41" s="240"/>
      <c r="B41" s="240"/>
      <c r="C41" s="240"/>
      <c r="D41" s="241"/>
    </row>
    <row r="42" spans="1:4" ht="23.25">
      <c r="A42" s="240"/>
      <c r="B42" s="240"/>
      <c r="C42" s="240"/>
      <c r="D42" s="241"/>
    </row>
    <row r="43" spans="1:4" ht="23.25">
      <c r="A43" s="240"/>
      <c r="B43" s="240"/>
      <c r="C43" s="240"/>
      <c r="D43" s="241"/>
    </row>
    <row r="44" spans="1:4" ht="23.25">
      <c r="A44" s="240"/>
      <c r="B44" s="240"/>
      <c r="C44" s="240"/>
      <c r="D44" s="241"/>
    </row>
    <row r="45" spans="1:4" ht="23.25">
      <c r="A45" s="240"/>
      <c r="B45" s="240"/>
      <c r="C45" s="240"/>
      <c r="D45" s="241"/>
    </row>
    <row r="46" spans="1:4" ht="23.25">
      <c r="A46" s="240"/>
      <c r="B46" s="240"/>
      <c r="C46" s="240"/>
      <c r="D46" s="241"/>
    </row>
    <row r="47" spans="1:4" ht="23.25">
      <c r="A47" s="240"/>
      <c r="B47" s="240"/>
      <c r="C47" s="240"/>
      <c r="D47" s="241"/>
    </row>
    <row r="48" spans="1:4" ht="23.25">
      <c r="A48" s="240"/>
      <c r="B48" s="240"/>
      <c r="C48" s="240"/>
      <c r="D48" s="241"/>
    </row>
  </sheetData>
  <sheetProtection/>
  <mergeCells count="13">
    <mergeCell ref="B33:D33"/>
    <mergeCell ref="A25:B25"/>
    <mergeCell ref="B27:D27"/>
    <mergeCell ref="B28:D28"/>
    <mergeCell ref="B29:D29"/>
    <mergeCell ref="B31:D31"/>
    <mergeCell ref="B32:D32"/>
    <mergeCell ref="A1:D1"/>
    <mergeCell ref="A2:D2"/>
    <mergeCell ref="A3:D3"/>
    <mergeCell ref="A4:D4"/>
    <mergeCell ref="A11:B11"/>
    <mergeCell ref="A12:D12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59"/>
  <sheetViews>
    <sheetView view="pageBreakPreview" zoomScaleSheetLayoutView="100" zoomScalePageLayoutView="0" workbookViewId="0" topLeftCell="A7">
      <selection activeCell="C29" sqref="C29"/>
    </sheetView>
  </sheetViews>
  <sheetFormatPr defaultColWidth="9.140625" defaultRowHeight="12.75"/>
  <cols>
    <col min="1" max="1" width="9.140625" style="16" customWidth="1"/>
    <col min="2" max="2" width="32.00390625" style="16" bestFit="1" customWidth="1"/>
    <col min="3" max="3" width="33.00390625" style="16" bestFit="1" customWidth="1"/>
    <col min="4" max="4" width="18.7109375" style="16" customWidth="1"/>
    <col min="5" max="5" width="9.140625" style="16" customWidth="1"/>
    <col min="6" max="6" width="12.7109375" style="16" bestFit="1" customWidth="1"/>
    <col min="7" max="16384" width="9.140625" style="16" customWidth="1"/>
  </cols>
  <sheetData>
    <row r="1" spans="1:4" ht="21" customHeight="1">
      <c r="A1" s="545" t="s">
        <v>317</v>
      </c>
      <c r="B1" s="545"/>
      <c r="C1" s="545"/>
      <c r="D1" s="545"/>
    </row>
    <row r="2" spans="1:4" ht="21" customHeight="1">
      <c r="A2" s="545" t="s">
        <v>114</v>
      </c>
      <c r="B2" s="545"/>
      <c r="C2" s="545"/>
      <c r="D2" s="545"/>
    </row>
    <row r="3" spans="1:4" ht="21" customHeight="1">
      <c r="A3" s="545" t="s">
        <v>318</v>
      </c>
      <c r="B3" s="545"/>
      <c r="C3" s="545"/>
      <c r="D3" s="545"/>
    </row>
    <row r="4" spans="1:4" ht="21" customHeight="1">
      <c r="A4" s="238" t="s">
        <v>319</v>
      </c>
      <c r="B4" s="240"/>
      <c r="C4" s="240"/>
      <c r="D4" s="266"/>
    </row>
    <row r="5" spans="1:4" ht="21" customHeight="1">
      <c r="A5" s="555" t="s">
        <v>320</v>
      </c>
      <c r="B5" s="555"/>
      <c r="C5" s="555"/>
      <c r="D5" s="555"/>
    </row>
    <row r="6" spans="1:4" ht="21" customHeight="1">
      <c r="A6" s="267"/>
      <c r="B6" s="274" t="s">
        <v>157</v>
      </c>
      <c r="C6" s="274" t="s">
        <v>113</v>
      </c>
      <c r="D6" s="269">
        <f>งบทดลอง!G95</f>
        <v>3807721</v>
      </c>
    </row>
    <row r="7" spans="1:4" ht="21" customHeight="1">
      <c r="A7" s="267"/>
      <c r="B7" s="274" t="s">
        <v>158</v>
      </c>
      <c r="C7" s="274" t="s">
        <v>112</v>
      </c>
      <c r="D7" s="269">
        <f>งบทดลอง!G96</f>
        <v>155377.4</v>
      </c>
    </row>
    <row r="8" spans="1:4" ht="21" customHeight="1">
      <c r="A8" s="267"/>
      <c r="B8" s="274" t="s">
        <v>159</v>
      </c>
      <c r="C8" s="274" t="s">
        <v>111</v>
      </c>
      <c r="D8" s="269">
        <f>งบทดลอง!G97</f>
        <v>480336.68</v>
      </c>
    </row>
    <row r="9" spans="1:4" ht="21" customHeight="1">
      <c r="A9" s="267"/>
      <c r="B9" s="274" t="s">
        <v>160</v>
      </c>
      <c r="C9" s="274" t="s">
        <v>110</v>
      </c>
      <c r="D9" s="269">
        <f>งบทดลอง!G98</f>
        <v>2823537.53</v>
      </c>
    </row>
    <row r="10" spans="1:4" ht="21" customHeight="1">
      <c r="A10" s="267"/>
      <c r="B10" s="274" t="s">
        <v>161</v>
      </c>
      <c r="C10" s="274" t="s">
        <v>130</v>
      </c>
      <c r="D10" s="270">
        <f>งบทดลอง!G99</f>
        <v>2120601.99</v>
      </c>
    </row>
    <row r="11" spans="1:6" ht="21" customHeight="1" thickBot="1">
      <c r="A11" s="240"/>
      <c r="B11" s="274"/>
      <c r="C11" s="394" t="s">
        <v>109</v>
      </c>
      <c r="D11" s="271">
        <f>SUM(D6:D10)</f>
        <v>9387574.6</v>
      </c>
      <c r="F11" s="19"/>
    </row>
    <row r="12" spans="1:6" ht="21" customHeight="1" thickTop="1">
      <c r="A12" s="238" t="s">
        <v>321</v>
      </c>
      <c r="B12" s="240"/>
      <c r="C12" s="261"/>
      <c r="D12" s="266"/>
      <c r="F12" s="19"/>
    </row>
    <row r="13" spans="1:6" ht="21" customHeight="1">
      <c r="A13" s="240"/>
      <c r="B13" s="240" t="s">
        <v>322</v>
      </c>
      <c r="C13" s="261"/>
      <c r="D13" s="272">
        <v>21800</v>
      </c>
      <c r="F13" s="19"/>
    </row>
    <row r="14" spans="1:6" ht="21" customHeight="1">
      <c r="A14" s="240"/>
      <c r="B14" s="240" t="s">
        <v>323</v>
      </c>
      <c r="C14" s="261"/>
      <c r="D14" s="272">
        <v>1090</v>
      </c>
      <c r="F14" s="19"/>
    </row>
    <row r="15" spans="1:6" ht="21" customHeight="1">
      <c r="A15" s="240"/>
      <c r="B15" s="240" t="s">
        <v>465</v>
      </c>
      <c r="C15" s="261"/>
      <c r="D15" s="272">
        <v>6000</v>
      </c>
      <c r="F15" s="19"/>
    </row>
    <row r="16" spans="1:6" ht="21" customHeight="1" thickBot="1">
      <c r="A16" s="240"/>
      <c r="B16" s="240"/>
      <c r="C16" s="261" t="s">
        <v>109</v>
      </c>
      <c r="D16" s="271">
        <f>D13+D14+D15</f>
        <v>28890</v>
      </c>
      <c r="F16" s="19"/>
    </row>
    <row r="17" spans="1:6" ht="21" customHeight="1" thickTop="1">
      <c r="A17" s="238" t="s">
        <v>324</v>
      </c>
      <c r="B17" s="240"/>
      <c r="C17" s="261"/>
      <c r="D17" s="395"/>
      <c r="F17" s="19"/>
    </row>
    <row r="18" spans="1:6" ht="21" customHeight="1">
      <c r="A18" s="240"/>
      <c r="B18" s="240" t="s">
        <v>325</v>
      </c>
      <c r="C18" s="261"/>
      <c r="D18" s="273">
        <v>21800</v>
      </c>
      <c r="F18" s="19"/>
    </row>
    <row r="19" spans="1:6" ht="21" customHeight="1">
      <c r="A19" s="240"/>
      <c r="B19" s="240" t="s">
        <v>323</v>
      </c>
      <c r="C19" s="261"/>
      <c r="D19" s="273">
        <v>1090</v>
      </c>
      <c r="F19" s="19"/>
    </row>
    <row r="20" spans="1:6" ht="21" customHeight="1">
      <c r="A20" s="240"/>
      <c r="B20" s="240" t="s">
        <v>465</v>
      </c>
      <c r="C20" s="261"/>
      <c r="D20" s="272">
        <v>6000</v>
      </c>
      <c r="F20" s="19"/>
    </row>
    <row r="21" spans="1:6" ht="21" customHeight="1" thickBot="1">
      <c r="A21" s="240"/>
      <c r="B21" s="240"/>
      <c r="C21" s="261" t="s">
        <v>109</v>
      </c>
      <c r="D21" s="271">
        <f>D18+D19+D20</f>
        <v>28890</v>
      </c>
      <c r="F21" s="19"/>
    </row>
    <row r="22" spans="1:4" ht="21" customHeight="1" thickTop="1">
      <c r="A22" s="555" t="s">
        <v>332</v>
      </c>
      <c r="B22" s="555"/>
      <c r="C22" s="555"/>
      <c r="D22" s="555"/>
    </row>
    <row r="23" spans="1:4" ht="21" customHeight="1">
      <c r="A23" s="240"/>
      <c r="B23" s="274" t="s">
        <v>156</v>
      </c>
      <c r="C23" s="274"/>
      <c r="D23" s="275">
        <v>17199</v>
      </c>
    </row>
    <row r="24" spans="1:4" ht="21" customHeight="1">
      <c r="A24" s="240"/>
      <c r="B24" s="274" t="s">
        <v>326</v>
      </c>
      <c r="C24" s="274"/>
      <c r="D24" s="275">
        <v>100000</v>
      </c>
    </row>
    <row r="25" spans="1:4" ht="21" customHeight="1">
      <c r="A25" s="240"/>
      <c r="B25" s="274" t="s">
        <v>327</v>
      </c>
      <c r="C25" s="274"/>
      <c r="D25" s="275">
        <v>60000</v>
      </c>
    </row>
    <row r="26" spans="1:4" ht="21" customHeight="1">
      <c r="A26" s="240"/>
      <c r="B26" s="274" t="s">
        <v>328</v>
      </c>
      <c r="C26" s="274"/>
      <c r="D26" s="275">
        <v>60000</v>
      </c>
    </row>
    <row r="27" spans="1:4" ht="21" customHeight="1">
      <c r="A27" s="240"/>
      <c r="B27" s="274" t="s">
        <v>329</v>
      </c>
      <c r="C27" s="274"/>
      <c r="D27" s="275">
        <v>60000</v>
      </c>
    </row>
    <row r="28" spans="1:4" ht="21" customHeight="1">
      <c r="A28" s="240"/>
      <c r="B28" s="274" t="s">
        <v>330</v>
      </c>
      <c r="C28" s="274"/>
      <c r="D28" s="275">
        <v>60000</v>
      </c>
    </row>
    <row r="29" spans="1:4" ht="21" customHeight="1">
      <c r="A29" s="240"/>
      <c r="B29" s="274" t="s">
        <v>331</v>
      </c>
      <c r="C29" s="274"/>
      <c r="D29" s="275">
        <v>80000</v>
      </c>
    </row>
    <row r="30" spans="1:4" ht="21" customHeight="1">
      <c r="A30" s="240"/>
      <c r="B30" s="274" t="s">
        <v>333</v>
      </c>
      <c r="C30" s="274"/>
      <c r="D30" s="275">
        <v>60000</v>
      </c>
    </row>
    <row r="31" spans="1:4" ht="23.25">
      <c r="A31" s="240"/>
      <c r="B31" s="274" t="s">
        <v>334</v>
      </c>
      <c r="C31" s="274"/>
      <c r="D31" s="275">
        <v>80000</v>
      </c>
    </row>
    <row r="32" spans="1:4" ht="24" thickBot="1">
      <c r="A32" s="240"/>
      <c r="B32" s="274"/>
      <c r="C32" s="394" t="s">
        <v>109</v>
      </c>
      <c r="D32" s="271">
        <f>SUM(D23:D31)</f>
        <v>577199</v>
      </c>
    </row>
    <row r="33" spans="1:4" ht="24" thickTop="1">
      <c r="A33" s="240"/>
      <c r="B33" s="240"/>
      <c r="C33" s="261"/>
      <c r="D33" s="276"/>
    </row>
    <row r="34" spans="1:4" ht="23.25">
      <c r="A34" s="555" t="s">
        <v>335</v>
      </c>
      <c r="B34" s="555"/>
      <c r="C34" s="555"/>
      <c r="D34" s="555"/>
    </row>
    <row r="35" spans="1:4" ht="23.25">
      <c r="A35" s="240"/>
      <c r="B35" s="240" t="s">
        <v>336</v>
      </c>
      <c r="C35" s="261"/>
      <c r="D35" s="272">
        <v>297000</v>
      </c>
    </row>
    <row r="36" spans="1:4" ht="23.25">
      <c r="A36" s="240"/>
      <c r="B36" s="240" t="s">
        <v>337</v>
      </c>
      <c r="C36" s="261"/>
      <c r="D36" s="272">
        <v>98900</v>
      </c>
    </row>
    <row r="37" spans="1:4" ht="23.25">
      <c r="A37" s="240"/>
      <c r="B37" s="240" t="s">
        <v>338</v>
      </c>
      <c r="C37" s="261"/>
      <c r="D37" s="272">
        <v>14160</v>
      </c>
    </row>
    <row r="38" spans="1:4" ht="24" thickBot="1">
      <c r="A38" s="240"/>
      <c r="B38" s="240"/>
      <c r="C38" s="261" t="s">
        <v>109</v>
      </c>
      <c r="D38" s="271">
        <f>SUM(D35:D37)</f>
        <v>410060</v>
      </c>
    </row>
    <row r="39" spans="1:4" ht="24" thickTop="1">
      <c r="A39" s="240"/>
      <c r="B39" s="240"/>
      <c r="C39" s="261"/>
      <c r="D39" s="276"/>
    </row>
    <row r="40" spans="1:4" ht="23.25">
      <c r="A40" s="555" t="s">
        <v>339</v>
      </c>
      <c r="B40" s="555"/>
      <c r="C40" s="555"/>
      <c r="D40" s="555"/>
    </row>
    <row r="41" spans="1:4" ht="23.25">
      <c r="A41" s="240"/>
      <c r="B41" s="278" t="s">
        <v>341</v>
      </c>
      <c r="C41" s="268"/>
      <c r="D41" s="248">
        <f>งบทดลอง!H104</f>
        <v>158212</v>
      </c>
    </row>
    <row r="42" spans="1:4" ht="23.25">
      <c r="A42" s="240"/>
      <c r="B42" s="278" t="s">
        <v>342</v>
      </c>
      <c r="C42" s="268"/>
      <c r="D42" s="245">
        <f>งบทดลอง!H103</f>
        <v>1057535.68</v>
      </c>
    </row>
    <row r="43" spans="1:4" ht="23.25">
      <c r="A43" s="240"/>
      <c r="B43" s="277" t="s">
        <v>343</v>
      </c>
      <c r="C43" s="274"/>
      <c r="D43" s="245">
        <v>119800</v>
      </c>
    </row>
    <row r="44" spans="1:4" ht="23.25">
      <c r="A44" s="240"/>
      <c r="B44" s="277" t="s">
        <v>344</v>
      </c>
      <c r="C44" s="274"/>
      <c r="D44" s="245">
        <v>55200</v>
      </c>
    </row>
    <row r="45" spans="1:4" ht="23.25">
      <c r="A45" s="240"/>
      <c r="B45" s="277" t="s">
        <v>345</v>
      </c>
      <c r="C45" s="274"/>
      <c r="D45" s="245">
        <v>88000</v>
      </c>
    </row>
    <row r="46" spans="1:4" ht="23.25">
      <c r="A46" s="240"/>
      <c r="B46" s="277"/>
      <c r="C46" s="274"/>
      <c r="D46" s="245"/>
    </row>
    <row r="47" spans="1:6" ht="24" thickBot="1">
      <c r="A47" s="240"/>
      <c r="B47" s="240"/>
      <c r="C47" s="261" t="s">
        <v>109</v>
      </c>
      <c r="D47" s="271">
        <f>SUM(D41:D46)</f>
        <v>1478747.68</v>
      </c>
      <c r="F47" s="19"/>
    </row>
    <row r="48" ht="24" thickTop="1"/>
    <row r="49" spans="1:7" ht="23.25">
      <c r="A49" s="240" t="s">
        <v>366</v>
      </c>
      <c r="B49" s="240"/>
      <c r="C49" s="240" t="s">
        <v>370</v>
      </c>
      <c r="D49" s="240"/>
      <c r="E49" s="240"/>
      <c r="F49" s="240"/>
      <c r="G49" s="240"/>
    </row>
    <row r="50" spans="1:7" ht="23.25">
      <c r="A50" s="240" t="s">
        <v>356</v>
      </c>
      <c r="B50" s="240"/>
      <c r="C50" s="240" t="s">
        <v>371</v>
      </c>
      <c r="D50" s="240"/>
      <c r="E50" s="240"/>
      <c r="F50" s="240"/>
      <c r="G50" s="240"/>
    </row>
    <row r="51" spans="1:7" ht="23.25">
      <c r="A51" s="240" t="s">
        <v>357</v>
      </c>
      <c r="B51" s="240"/>
      <c r="C51" s="240" t="s">
        <v>290</v>
      </c>
      <c r="D51" s="240"/>
      <c r="E51" s="240"/>
      <c r="F51" s="240"/>
      <c r="G51" s="240"/>
    </row>
    <row r="52" spans="1:7" ht="23.25">
      <c r="A52" s="240"/>
      <c r="B52" s="240"/>
      <c r="C52" s="240"/>
      <c r="D52" s="240"/>
      <c r="E52" s="240"/>
      <c r="F52" s="240"/>
      <c r="G52" s="240"/>
    </row>
    <row r="53" spans="1:7" ht="23.25">
      <c r="A53" s="240" t="s">
        <v>367</v>
      </c>
      <c r="B53" s="240"/>
      <c r="C53" s="240" t="s">
        <v>370</v>
      </c>
      <c r="D53" s="240"/>
      <c r="E53" s="240"/>
      <c r="F53" s="240"/>
      <c r="G53" s="240"/>
    </row>
    <row r="54" spans="1:7" ht="23.25">
      <c r="A54" s="240" t="s">
        <v>293</v>
      </c>
      <c r="B54" s="240"/>
      <c r="C54" s="240" t="s">
        <v>372</v>
      </c>
      <c r="D54" s="240"/>
      <c r="E54" s="240"/>
      <c r="F54" s="240"/>
      <c r="G54" s="240"/>
    </row>
    <row r="55" spans="1:7" ht="23.25">
      <c r="A55" s="240" t="s">
        <v>292</v>
      </c>
      <c r="B55" s="240"/>
      <c r="C55" s="240" t="s">
        <v>106</v>
      </c>
      <c r="D55" s="240"/>
      <c r="E55" s="240"/>
      <c r="F55" s="240"/>
      <c r="G55" s="240"/>
    </row>
    <row r="56" spans="1:7" ht="23.25">
      <c r="A56" s="240"/>
      <c r="B56" s="240"/>
      <c r="C56" s="238"/>
      <c r="D56" s="240"/>
      <c r="E56" s="240"/>
      <c r="F56" s="240"/>
      <c r="G56" s="240"/>
    </row>
    <row r="57" spans="1:7" ht="23.25">
      <c r="A57" s="240"/>
      <c r="B57" s="240"/>
      <c r="C57" s="240" t="s">
        <v>368</v>
      </c>
      <c r="D57" s="240"/>
      <c r="E57" s="240"/>
      <c r="F57" s="240"/>
      <c r="G57" s="240"/>
    </row>
    <row r="58" ht="23.25">
      <c r="C58" s="240" t="s">
        <v>369</v>
      </c>
    </row>
    <row r="59" ht="23.25">
      <c r="C59" s="240" t="s">
        <v>81</v>
      </c>
    </row>
  </sheetData>
  <sheetProtection/>
  <mergeCells count="7">
    <mergeCell ref="A5:D5"/>
    <mergeCell ref="A22:D22"/>
    <mergeCell ref="A40:D40"/>
    <mergeCell ref="A1:D1"/>
    <mergeCell ref="A2:D2"/>
    <mergeCell ref="A3:D3"/>
    <mergeCell ref="A34:D34"/>
  </mergeCells>
  <printOptions/>
  <pageMargins left="0.75" right="0.24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6">
      <selection activeCell="H17" sqref="H17"/>
    </sheetView>
  </sheetViews>
  <sheetFormatPr defaultColWidth="9.140625" defaultRowHeight="24.75" customHeight="1"/>
  <cols>
    <col min="1" max="1" width="8.7109375" style="16" customWidth="1"/>
    <col min="2" max="3" width="9.140625" style="16" customWidth="1"/>
    <col min="4" max="4" width="7.8515625" style="16" customWidth="1"/>
    <col min="5" max="5" width="14.28125" style="16" customWidth="1"/>
    <col min="6" max="6" width="15.00390625" style="16" customWidth="1"/>
    <col min="7" max="7" width="3.00390625" style="16" customWidth="1"/>
    <col min="8" max="8" width="20.7109375" style="16" customWidth="1"/>
    <col min="9" max="9" width="10.8515625" style="16" customWidth="1"/>
    <col min="10" max="10" width="6.421875" style="16" customWidth="1"/>
    <col min="11" max="12" width="9.140625" style="16" customWidth="1"/>
    <col min="13" max="13" width="13.8515625" style="16" bestFit="1" customWidth="1"/>
    <col min="14" max="16384" width="9.140625" style="16" customWidth="1"/>
  </cols>
  <sheetData>
    <row r="1" spans="1:9" ht="24.75" customHeight="1">
      <c r="A1" s="545" t="s">
        <v>317</v>
      </c>
      <c r="B1" s="545"/>
      <c r="C1" s="545"/>
      <c r="D1" s="545"/>
      <c r="E1" s="545"/>
      <c r="F1" s="545"/>
      <c r="G1" s="545"/>
      <c r="H1" s="545"/>
      <c r="I1" s="545"/>
    </row>
    <row r="2" spans="1:9" ht="24.75" customHeight="1">
      <c r="A2" s="545" t="s">
        <v>114</v>
      </c>
      <c r="B2" s="545"/>
      <c r="C2" s="545"/>
      <c r="D2" s="545"/>
      <c r="E2" s="545"/>
      <c r="F2" s="545"/>
      <c r="G2" s="545"/>
      <c r="H2" s="545"/>
      <c r="I2" s="545"/>
    </row>
    <row r="3" spans="1:9" ht="24.75" customHeight="1">
      <c r="A3" s="545" t="s">
        <v>318</v>
      </c>
      <c r="B3" s="545"/>
      <c r="C3" s="545"/>
      <c r="D3" s="545"/>
      <c r="E3" s="545"/>
      <c r="F3" s="545"/>
      <c r="G3" s="545"/>
      <c r="H3" s="545"/>
      <c r="I3" s="545"/>
    </row>
    <row r="4" spans="1:9" ht="24.75" customHeight="1">
      <c r="A4" s="238" t="s">
        <v>346</v>
      </c>
      <c r="B4" s="240"/>
      <c r="C4" s="240"/>
      <c r="D4" s="240"/>
      <c r="E4" s="240"/>
      <c r="F4" s="240"/>
      <c r="G4" s="240"/>
      <c r="H4" s="556"/>
      <c r="I4" s="556"/>
    </row>
    <row r="5" spans="1:9" ht="24.75" customHeight="1">
      <c r="A5" s="238" t="s">
        <v>347</v>
      </c>
      <c r="B5" s="240"/>
      <c r="C5" s="240"/>
      <c r="D5" s="240"/>
      <c r="E5" s="240"/>
      <c r="F5" s="240"/>
      <c r="G5" s="240"/>
      <c r="H5" s="273">
        <v>2659035.11</v>
      </c>
      <c r="I5" s="266"/>
    </row>
    <row r="6" spans="1:9" ht="24.75" customHeight="1">
      <c r="A6" s="240" t="s">
        <v>349</v>
      </c>
      <c r="B6" s="240"/>
      <c r="C6" s="264"/>
      <c r="D6" s="264"/>
      <c r="E6" s="281">
        <v>2655710.45</v>
      </c>
      <c r="F6" s="264"/>
      <c r="G6" s="264"/>
      <c r="H6" s="264"/>
      <c r="I6" s="264"/>
    </row>
    <row r="7" spans="1:9" ht="24.75" customHeight="1">
      <c r="A7" s="240" t="s">
        <v>348</v>
      </c>
      <c r="B7" s="240"/>
      <c r="C7" s="240"/>
      <c r="D7" s="240"/>
      <c r="E7" s="240"/>
      <c r="F7" s="240"/>
      <c r="G7" s="240"/>
      <c r="H7" s="241"/>
      <c r="I7" s="240"/>
    </row>
    <row r="8" spans="1:9" ht="24.75" customHeight="1" thickBot="1">
      <c r="A8" s="240" t="s">
        <v>350</v>
      </c>
      <c r="B8" s="240"/>
      <c r="C8" s="279"/>
      <c r="D8" s="240"/>
      <c r="E8" s="282">
        <f>E6*25/100</f>
        <v>663927.6125</v>
      </c>
      <c r="F8" s="240"/>
      <c r="G8" s="240"/>
      <c r="H8" s="245"/>
      <c r="I8" s="240"/>
    </row>
    <row r="9" spans="1:9" ht="24.75" customHeight="1">
      <c r="A9" s="240" t="s">
        <v>351</v>
      </c>
      <c r="B9" s="240"/>
      <c r="C9" s="240"/>
      <c r="D9" s="240"/>
      <c r="E9" s="240"/>
      <c r="F9" s="280">
        <f>E6-E8</f>
        <v>1991782.8375000001</v>
      </c>
      <c r="G9" s="240"/>
      <c r="H9" s="280"/>
      <c r="I9" s="240"/>
    </row>
    <row r="10" spans="1:9" ht="24.75" customHeight="1">
      <c r="A10" s="240" t="s">
        <v>352</v>
      </c>
      <c r="B10" s="240"/>
      <c r="C10" s="279"/>
      <c r="D10" s="240"/>
      <c r="E10" s="240"/>
      <c r="F10" s="114">
        <v>6656</v>
      </c>
      <c r="G10" s="240"/>
      <c r="H10" s="284"/>
      <c r="I10" s="240"/>
    </row>
    <row r="11" spans="1:9" ht="24.75" customHeight="1" thickBot="1">
      <c r="A11" s="240" t="s">
        <v>353</v>
      </c>
      <c r="B11" s="240"/>
      <c r="C11" s="240"/>
      <c r="D11" s="240"/>
      <c r="E11" s="240"/>
      <c r="F11" s="283">
        <v>924687</v>
      </c>
      <c r="G11" s="240"/>
      <c r="H11" s="272">
        <f>H5+F9+F10-F11</f>
        <v>3732786.9475</v>
      </c>
      <c r="I11" s="240"/>
    </row>
    <row r="12" spans="1:9" ht="24.75" customHeight="1" thickBot="1">
      <c r="A12" s="240" t="s">
        <v>354</v>
      </c>
      <c r="B12" s="240"/>
      <c r="C12" s="238"/>
      <c r="D12" s="240"/>
      <c r="E12" s="240"/>
      <c r="F12" s="240"/>
      <c r="G12" s="240"/>
      <c r="H12" s="271">
        <f>H11</f>
        <v>3732786.9475</v>
      </c>
      <c r="I12" s="240"/>
    </row>
    <row r="13" spans="1:9" ht="24.75" customHeight="1" thickTop="1">
      <c r="A13" s="240"/>
      <c r="B13" s="240"/>
      <c r="C13" s="240"/>
      <c r="D13" s="240"/>
      <c r="E13" s="240"/>
      <c r="F13" s="240"/>
      <c r="G13" s="240"/>
      <c r="H13" s="240"/>
      <c r="I13" s="240"/>
    </row>
    <row r="14" spans="1:9" ht="24.75" customHeight="1">
      <c r="A14" s="240" t="s">
        <v>355</v>
      </c>
      <c r="B14" s="240"/>
      <c r="C14" s="240"/>
      <c r="D14" s="240" t="s">
        <v>7</v>
      </c>
      <c r="E14" s="240" t="s">
        <v>177</v>
      </c>
      <c r="F14" s="240" t="s">
        <v>358</v>
      </c>
      <c r="G14" s="240"/>
      <c r="H14" s="240"/>
      <c r="I14" s="240"/>
    </row>
    <row r="15" spans="1:9" ht="24.75" customHeight="1">
      <c r="A15" s="240" t="s">
        <v>356</v>
      </c>
      <c r="B15" s="240"/>
      <c r="C15" s="240"/>
      <c r="D15" s="240"/>
      <c r="E15" s="240" t="s">
        <v>359</v>
      </c>
      <c r="F15" s="240"/>
      <c r="G15" s="240"/>
      <c r="H15" s="241"/>
      <c r="I15" s="240"/>
    </row>
    <row r="16" spans="1:9" ht="24.75" customHeight="1">
      <c r="A16" s="240" t="s">
        <v>357</v>
      </c>
      <c r="B16" s="240"/>
      <c r="C16" s="279"/>
      <c r="D16" s="240"/>
      <c r="E16" s="240" t="s">
        <v>360</v>
      </c>
      <c r="F16" s="240"/>
      <c r="G16" s="240"/>
      <c r="H16" s="245"/>
      <c r="I16" s="240"/>
    </row>
    <row r="17" spans="1:9" ht="24.75" customHeight="1">
      <c r="A17" s="240"/>
      <c r="B17" s="240"/>
      <c r="C17" s="240"/>
      <c r="D17" s="240"/>
      <c r="E17" s="240"/>
      <c r="F17" s="240"/>
      <c r="G17" s="240"/>
      <c r="H17" s="272"/>
      <c r="I17" s="240"/>
    </row>
    <row r="18" spans="1:9" ht="24.75" customHeight="1">
      <c r="A18" s="240" t="s">
        <v>177</v>
      </c>
      <c r="B18" s="240"/>
      <c r="C18" s="279"/>
      <c r="D18" s="240" t="s">
        <v>361</v>
      </c>
      <c r="E18" s="240" t="s">
        <v>177</v>
      </c>
      <c r="F18" s="240" t="s">
        <v>358</v>
      </c>
      <c r="G18" s="240"/>
      <c r="H18" s="284"/>
      <c r="I18" s="240"/>
    </row>
    <row r="19" spans="1:9" ht="24.75" customHeight="1">
      <c r="A19" s="240" t="s">
        <v>293</v>
      </c>
      <c r="B19" s="240"/>
      <c r="C19" s="240"/>
      <c r="D19" s="240"/>
      <c r="E19" s="240" t="s">
        <v>362</v>
      </c>
      <c r="F19" s="240"/>
      <c r="G19" s="240"/>
      <c r="H19" s="272"/>
      <c r="I19" s="240"/>
    </row>
    <row r="20" spans="1:9" ht="24.75" customHeight="1">
      <c r="A20" s="240" t="s">
        <v>292</v>
      </c>
      <c r="B20" s="240"/>
      <c r="C20" s="240"/>
      <c r="D20" s="240"/>
      <c r="E20" s="240" t="s">
        <v>106</v>
      </c>
      <c r="F20" s="240"/>
      <c r="G20" s="240"/>
      <c r="H20" s="272"/>
      <c r="I20" s="240"/>
    </row>
    <row r="21" spans="1:9" ht="24.75" customHeight="1">
      <c r="A21" s="240"/>
      <c r="B21" s="240"/>
      <c r="C21" s="238"/>
      <c r="D21" s="240"/>
      <c r="E21" s="240"/>
      <c r="F21" s="240"/>
      <c r="G21" s="240"/>
      <c r="H21" s="276"/>
      <c r="I21" s="240"/>
    </row>
    <row r="22" spans="1:9" ht="24.75" customHeight="1">
      <c r="A22" s="240"/>
      <c r="B22" s="240"/>
      <c r="C22" s="240" t="s">
        <v>363</v>
      </c>
      <c r="D22" s="240"/>
      <c r="E22" s="240" t="s">
        <v>364</v>
      </c>
      <c r="F22" s="240"/>
      <c r="G22" s="240"/>
      <c r="H22" s="274"/>
      <c r="I22" s="240"/>
    </row>
    <row r="23" spans="3:8" ht="24.75" customHeight="1">
      <c r="C23" s="240" t="s">
        <v>365</v>
      </c>
      <c r="H23" s="22"/>
    </row>
    <row r="24" spans="3:8" ht="24.75" customHeight="1">
      <c r="C24" s="240" t="s">
        <v>81</v>
      </c>
      <c r="H24" s="22"/>
    </row>
    <row r="29" spans="1:9" ht="24.75" customHeight="1">
      <c r="A29" s="545" t="s">
        <v>317</v>
      </c>
      <c r="B29" s="545"/>
      <c r="C29" s="545"/>
      <c r="D29" s="545"/>
      <c r="E29" s="545"/>
      <c r="F29" s="545"/>
      <c r="G29" s="545"/>
      <c r="H29" s="545"/>
      <c r="I29" s="545"/>
    </row>
    <row r="30" spans="1:9" ht="24.75" customHeight="1">
      <c r="A30" s="545" t="s">
        <v>114</v>
      </c>
      <c r="B30" s="545"/>
      <c r="C30" s="545"/>
      <c r="D30" s="545"/>
      <c r="E30" s="545"/>
      <c r="F30" s="545"/>
      <c r="G30" s="545"/>
      <c r="H30" s="545"/>
      <c r="I30" s="545"/>
    </row>
    <row r="31" spans="1:9" ht="24.75" customHeight="1">
      <c r="A31" s="545" t="s">
        <v>318</v>
      </c>
      <c r="B31" s="545"/>
      <c r="C31" s="545"/>
      <c r="D31" s="545"/>
      <c r="E31" s="545"/>
      <c r="F31" s="545"/>
      <c r="G31" s="545"/>
      <c r="H31" s="545"/>
      <c r="I31" s="545"/>
    </row>
    <row r="32" spans="1:9" ht="24.75" customHeight="1">
      <c r="A32" s="238" t="s">
        <v>379</v>
      </c>
      <c r="B32" s="240"/>
      <c r="C32" s="240"/>
      <c r="D32" s="240"/>
      <c r="E32" s="240"/>
      <c r="F32" s="240"/>
      <c r="G32" s="240"/>
      <c r="H32" s="556"/>
      <c r="I32" s="556"/>
    </row>
    <row r="33" spans="1:9" ht="24.75" customHeight="1">
      <c r="A33" s="238" t="s">
        <v>380</v>
      </c>
      <c r="B33" s="240"/>
      <c r="C33" s="240"/>
      <c r="D33" s="240"/>
      <c r="E33" s="240"/>
      <c r="F33" s="240"/>
      <c r="G33" s="240"/>
      <c r="H33" s="273">
        <v>3704141.36</v>
      </c>
      <c r="I33" s="266"/>
    </row>
    <row r="34" spans="1:9" ht="24.75" customHeight="1">
      <c r="A34" s="240" t="s">
        <v>349</v>
      </c>
      <c r="B34" s="240"/>
      <c r="C34" s="264"/>
      <c r="D34" s="264"/>
      <c r="E34" s="281">
        <v>2655710.45</v>
      </c>
      <c r="F34" s="264"/>
      <c r="G34" s="264"/>
      <c r="H34" s="264"/>
      <c r="I34" s="264"/>
    </row>
    <row r="35" spans="1:9" ht="24.75" customHeight="1">
      <c r="A35" s="240" t="s">
        <v>381</v>
      </c>
      <c r="B35" s="240"/>
      <c r="C35" s="240"/>
      <c r="D35" s="240"/>
      <c r="E35" s="240"/>
      <c r="F35" s="240"/>
      <c r="G35" s="240"/>
      <c r="H35" s="241"/>
      <c r="I35" s="240"/>
    </row>
    <row r="36" spans="1:9" ht="24.75" customHeight="1" thickBot="1">
      <c r="A36" s="240" t="s">
        <v>382</v>
      </c>
      <c r="B36" s="240"/>
      <c r="C36" s="279"/>
      <c r="D36" s="240"/>
      <c r="E36" s="282">
        <f>E34*25/100</f>
        <v>663927.6125</v>
      </c>
      <c r="F36" s="240"/>
      <c r="G36" s="240"/>
      <c r="H36" s="282">
        <f>E36</f>
        <v>663927.6125</v>
      </c>
      <c r="I36" s="240"/>
    </row>
    <row r="37" spans="1:9" ht="24.75" customHeight="1" thickBot="1">
      <c r="A37" s="240" t="s">
        <v>383</v>
      </c>
      <c r="B37" s="240"/>
      <c r="C37" s="238"/>
      <c r="D37" s="240"/>
      <c r="E37" s="240"/>
      <c r="F37" s="240"/>
      <c r="G37" s="240"/>
      <c r="H37" s="271">
        <f>H33+H36</f>
        <v>4368068.9725</v>
      </c>
      <c r="I37" s="240"/>
    </row>
    <row r="38" spans="1:9" ht="24.75" customHeight="1" thickTop="1">
      <c r="A38" s="240"/>
      <c r="B38" s="240"/>
      <c r="C38" s="238"/>
      <c r="D38" s="240"/>
      <c r="E38" s="240"/>
      <c r="F38" s="240"/>
      <c r="G38" s="240"/>
      <c r="H38" s="276"/>
      <c r="I38" s="240"/>
    </row>
    <row r="39" spans="1:9" ht="24.75" customHeight="1">
      <c r="A39" s="240"/>
      <c r="B39" s="240"/>
      <c r="C39" s="240"/>
      <c r="D39" s="240"/>
      <c r="E39" s="240"/>
      <c r="F39" s="240"/>
      <c r="G39" s="240"/>
      <c r="H39" s="240"/>
      <c r="I39" s="240"/>
    </row>
    <row r="40" spans="1:9" ht="24.75" customHeight="1">
      <c r="A40" s="240" t="s">
        <v>355</v>
      </c>
      <c r="B40" s="240"/>
      <c r="C40" s="240"/>
      <c r="D40" s="240" t="s">
        <v>7</v>
      </c>
      <c r="E40" s="240" t="s">
        <v>177</v>
      </c>
      <c r="F40" s="240" t="s">
        <v>358</v>
      </c>
      <c r="G40" s="240"/>
      <c r="H40" s="240"/>
      <c r="I40" s="240"/>
    </row>
    <row r="41" spans="1:9" ht="24.75" customHeight="1">
      <c r="A41" s="240" t="s">
        <v>356</v>
      </c>
      <c r="B41" s="240"/>
      <c r="C41" s="240"/>
      <c r="D41" s="240"/>
      <c r="E41" s="240" t="s">
        <v>359</v>
      </c>
      <c r="F41" s="240"/>
      <c r="G41" s="240"/>
      <c r="H41" s="241"/>
      <c r="I41" s="240"/>
    </row>
    <row r="42" spans="1:9" ht="24.75" customHeight="1">
      <c r="A42" s="240" t="s">
        <v>357</v>
      </c>
      <c r="B42" s="240"/>
      <c r="C42" s="279"/>
      <c r="D42" s="240"/>
      <c r="E42" s="240" t="s">
        <v>360</v>
      </c>
      <c r="F42" s="240"/>
      <c r="G42" s="240"/>
      <c r="H42" s="245"/>
      <c r="I42" s="240"/>
    </row>
    <row r="43" spans="1:9" ht="24.75" customHeight="1">
      <c r="A43" s="240"/>
      <c r="B43" s="240"/>
      <c r="C43" s="240"/>
      <c r="D43" s="240"/>
      <c r="E43" s="240"/>
      <c r="F43" s="240"/>
      <c r="G43" s="240"/>
      <c r="H43" s="272"/>
      <c r="I43" s="240"/>
    </row>
    <row r="44" spans="1:9" ht="24.75" customHeight="1">
      <c r="A44" s="240" t="s">
        <v>177</v>
      </c>
      <c r="B44" s="240"/>
      <c r="C44" s="279"/>
      <c r="D44" s="240" t="s">
        <v>361</v>
      </c>
      <c r="E44" s="240" t="s">
        <v>177</v>
      </c>
      <c r="F44" s="240" t="s">
        <v>358</v>
      </c>
      <c r="G44" s="240"/>
      <c r="H44" s="284"/>
      <c r="I44" s="240"/>
    </row>
    <row r="45" spans="1:9" ht="24.75" customHeight="1">
      <c r="A45" s="240" t="s">
        <v>293</v>
      </c>
      <c r="B45" s="240"/>
      <c r="C45" s="240"/>
      <c r="D45" s="240"/>
      <c r="E45" s="240" t="s">
        <v>362</v>
      </c>
      <c r="F45" s="240"/>
      <c r="G45" s="240"/>
      <c r="H45" s="272"/>
      <c r="I45" s="240"/>
    </row>
    <row r="46" spans="1:9" ht="24.75" customHeight="1">
      <c r="A46" s="240" t="s">
        <v>292</v>
      </c>
      <c r="B46" s="240"/>
      <c r="C46" s="240"/>
      <c r="D46" s="240"/>
      <c r="E46" s="240" t="s">
        <v>106</v>
      </c>
      <c r="F46" s="240"/>
      <c r="G46" s="240"/>
      <c r="H46" s="272"/>
      <c r="I46" s="240"/>
    </row>
    <row r="47" spans="1:9" ht="24.75" customHeight="1">
      <c r="A47" s="240"/>
      <c r="B47" s="240"/>
      <c r="C47" s="238"/>
      <c r="D47" s="240"/>
      <c r="E47" s="240"/>
      <c r="F47" s="240"/>
      <c r="G47" s="240"/>
      <c r="H47" s="276"/>
      <c r="I47" s="240"/>
    </row>
    <row r="48" spans="1:9" ht="24.75" customHeight="1">
      <c r="A48" s="240"/>
      <c r="B48" s="240"/>
      <c r="C48" s="240" t="s">
        <v>363</v>
      </c>
      <c r="D48" s="240"/>
      <c r="E48" s="240" t="s">
        <v>364</v>
      </c>
      <c r="F48" s="240"/>
      <c r="G48" s="240"/>
      <c r="H48" s="274"/>
      <c r="I48" s="240"/>
    </row>
    <row r="49" spans="3:8" ht="24.75" customHeight="1">
      <c r="C49" s="240" t="s">
        <v>365</v>
      </c>
      <c r="H49" s="22"/>
    </row>
    <row r="50" spans="3:8" ht="24.75" customHeight="1">
      <c r="C50" s="240" t="s">
        <v>81</v>
      </c>
      <c r="H50" s="22"/>
    </row>
  </sheetData>
  <sheetProtection/>
  <mergeCells count="8">
    <mergeCell ref="A29:I29"/>
    <mergeCell ref="A30:I30"/>
    <mergeCell ref="A31:I31"/>
    <mergeCell ref="H32:I32"/>
    <mergeCell ref="H4:I4"/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5">
      <selection activeCell="H12" sqref="H12"/>
    </sheetView>
  </sheetViews>
  <sheetFormatPr defaultColWidth="9.140625" defaultRowHeight="12.75"/>
  <cols>
    <col min="1" max="1" width="17.7109375" style="24" customWidth="1"/>
    <col min="2" max="2" width="2.7109375" style="23" customWidth="1"/>
    <col min="3" max="3" width="20.7109375" style="23" customWidth="1"/>
    <col min="4" max="4" width="2.7109375" style="23" customWidth="1"/>
    <col min="5" max="5" width="17.7109375" style="23" customWidth="1"/>
    <col min="6" max="7" width="1.7109375" style="23" customWidth="1"/>
    <col min="8" max="8" width="20.7109375" style="23" customWidth="1"/>
    <col min="9" max="16384" width="9.140625" style="23" customWidth="1"/>
  </cols>
  <sheetData>
    <row r="1" spans="1:8" ht="23.25">
      <c r="A1" s="396" t="s">
        <v>82</v>
      </c>
      <c r="B1" s="397"/>
      <c r="C1" s="397"/>
      <c r="D1" s="398"/>
      <c r="E1" s="399"/>
      <c r="F1" s="397"/>
      <c r="G1" s="397"/>
      <c r="H1" s="397"/>
    </row>
    <row r="2" spans="1:8" ht="23.25">
      <c r="A2" s="396" t="s">
        <v>115</v>
      </c>
      <c r="B2" s="397"/>
      <c r="C2" s="397"/>
      <c r="D2" s="398"/>
      <c r="E2" s="400" t="s">
        <v>116</v>
      </c>
      <c r="F2" s="397"/>
      <c r="G2" s="397"/>
      <c r="H2" s="397"/>
    </row>
    <row r="3" spans="1:8" ht="23.25">
      <c r="A3" s="401" t="s">
        <v>117</v>
      </c>
      <c r="B3" s="402"/>
      <c r="C3" s="401"/>
      <c r="D3" s="403"/>
      <c r="E3" s="404" t="s">
        <v>118</v>
      </c>
      <c r="F3" s="405"/>
      <c r="G3" s="405"/>
      <c r="H3" s="405"/>
    </row>
    <row r="4" spans="1:8" ht="23.25">
      <c r="A4" s="399"/>
      <c r="B4" s="397"/>
      <c r="C4" s="397"/>
      <c r="D4" s="397"/>
      <c r="E4" s="397"/>
      <c r="F4" s="399"/>
      <c r="G4" s="406"/>
      <c r="H4" s="407" t="s">
        <v>96</v>
      </c>
    </row>
    <row r="5" spans="1:8" ht="23.25">
      <c r="A5" s="396" t="s">
        <v>468</v>
      </c>
      <c r="B5" s="408"/>
      <c r="C5" s="408"/>
      <c r="D5" s="408"/>
      <c r="E5" s="408"/>
      <c r="F5" s="396"/>
      <c r="G5" s="409"/>
      <c r="H5" s="410">
        <v>233630.17</v>
      </c>
    </row>
    <row r="6" spans="1:8" ht="23.25">
      <c r="A6" s="396" t="s">
        <v>119</v>
      </c>
      <c r="B6" s="408"/>
      <c r="C6" s="408"/>
      <c r="D6" s="408"/>
      <c r="E6" s="408"/>
      <c r="F6" s="399"/>
      <c r="G6" s="411"/>
      <c r="H6" s="412"/>
    </row>
    <row r="7" spans="1:8" ht="23.25">
      <c r="A7" s="413" t="s">
        <v>120</v>
      </c>
      <c r="B7" s="414"/>
      <c r="C7" s="414" t="s">
        <v>121</v>
      </c>
      <c r="D7" s="414"/>
      <c r="E7" s="414" t="s">
        <v>108</v>
      </c>
      <c r="F7" s="415"/>
      <c r="G7" s="411"/>
      <c r="H7" s="412"/>
    </row>
    <row r="8" spans="1:8" ht="23.25">
      <c r="A8" s="416" t="s">
        <v>29</v>
      </c>
      <c r="B8" s="417"/>
      <c r="C8" s="416" t="s">
        <v>29</v>
      </c>
      <c r="D8" s="417"/>
      <c r="E8" s="416" t="s">
        <v>29</v>
      </c>
      <c r="F8" s="417"/>
      <c r="G8" s="418"/>
      <c r="H8" s="419"/>
    </row>
    <row r="9" spans="1:9" ht="23.25">
      <c r="A9" s="396" t="s">
        <v>122</v>
      </c>
      <c r="B9" s="408"/>
      <c r="C9" s="408"/>
      <c r="D9" s="408"/>
      <c r="E9" s="408"/>
      <c r="F9" s="399"/>
      <c r="G9" s="411"/>
      <c r="H9" s="410">
        <f>SUM(E11:E21)</f>
        <v>61917.770000000004</v>
      </c>
      <c r="I9" s="25"/>
    </row>
    <row r="10" spans="1:8" ht="23.25">
      <c r="A10" s="413" t="s">
        <v>123</v>
      </c>
      <c r="B10" s="414"/>
      <c r="C10" s="413" t="s">
        <v>124</v>
      </c>
      <c r="D10" s="414"/>
      <c r="E10" s="413" t="s">
        <v>108</v>
      </c>
      <c r="F10" s="415"/>
      <c r="G10" s="411"/>
      <c r="H10" s="412"/>
    </row>
    <row r="11" spans="1:8" ht="23.25">
      <c r="A11" s="420">
        <v>21453</v>
      </c>
      <c r="B11" s="421"/>
      <c r="C11" s="422">
        <v>3494894</v>
      </c>
      <c r="D11" s="421"/>
      <c r="E11" s="423">
        <v>1000</v>
      </c>
      <c r="F11" s="424"/>
      <c r="G11" s="425"/>
      <c r="H11" s="419"/>
    </row>
    <row r="12" spans="1:8" ht="23.25">
      <c r="A12" s="420">
        <v>21453</v>
      </c>
      <c r="B12" s="421"/>
      <c r="C12" s="422">
        <v>3494896</v>
      </c>
      <c r="D12" s="421"/>
      <c r="E12" s="423">
        <v>5000</v>
      </c>
      <c r="F12" s="424"/>
      <c r="G12" s="425"/>
      <c r="H12" s="419"/>
    </row>
    <row r="13" spans="1:8" ht="23.25">
      <c r="A13" s="420">
        <v>21453</v>
      </c>
      <c r="B13" s="421"/>
      <c r="C13" s="422">
        <v>3494897</v>
      </c>
      <c r="D13" s="421"/>
      <c r="E13" s="423">
        <v>3056</v>
      </c>
      <c r="F13" s="424"/>
      <c r="G13" s="425"/>
      <c r="H13" s="419"/>
    </row>
    <row r="14" spans="1:8" ht="23.25">
      <c r="A14" s="420">
        <v>21458</v>
      </c>
      <c r="B14" s="426"/>
      <c r="C14" s="422">
        <v>3494898</v>
      </c>
      <c r="D14" s="426"/>
      <c r="E14" s="423">
        <v>8415</v>
      </c>
      <c r="F14" s="424"/>
      <c r="G14" s="425"/>
      <c r="H14" s="419"/>
    </row>
    <row r="15" spans="1:8" ht="23.25">
      <c r="A15" s="420">
        <v>21458</v>
      </c>
      <c r="B15" s="426"/>
      <c r="C15" s="422">
        <v>3494899</v>
      </c>
      <c r="D15" s="426"/>
      <c r="E15" s="423">
        <v>8415</v>
      </c>
      <c r="F15" s="424"/>
      <c r="G15" s="425"/>
      <c r="H15" s="419"/>
    </row>
    <row r="16" spans="1:8" ht="23.25">
      <c r="A16" s="420">
        <v>21458</v>
      </c>
      <c r="B16" s="426"/>
      <c r="C16" s="422">
        <v>3494901</v>
      </c>
      <c r="D16" s="426"/>
      <c r="E16" s="423">
        <v>8415</v>
      </c>
      <c r="F16" s="427"/>
      <c r="G16" s="418"/>
      <c r="H16" s="428"/>
    </row>
    <row r="17" spans="1:8" ht="23.25">
      <c r="A17" s="420">
        <v>21458</v>
      </c>
      <c r="B17" s="426"/>
      <c r="C17" s="422">
        <v>3494903</v>
      </c>
      <c r="D17" s="426"/>
      <c r="E17" s="423">
        <v>6930</v>
      </c>
      <c r="F17" s="427"/>
      <c r="G17" s="418"/>
      <c r="H17" s="428"/>
    </row>
    <row r="18" spans="1:8" ht="23.25">
      <c r="A18" s="420">
        <v>21458</v>
      </c>
      <c r="B18" s="429"/>
      <c r="C18" s="422">
        <v>3494904</v>
      </c>
      <c r="D18" s="429"/>
      <c r="E18" s="430">
        <v>8910</v>
      </c>
      <c r="F18" s="431"/>
      <c r="G18" s="425"/>
      <c r="H18" s="419"/>
    </row>
    <row r="19" spans="1:8" ht="23.25">
      <c r="A19" s="420">
        <v>21458</v>
      </c>
      <c r="B19" s="426"/>
      <c r="C19" s="422">
        <v>3494905</v>
      </c>
      <c r="D19" s="426"/>
      <c r="E19" s="423">
        <v>1089</v>
      </c>
      <c r="F19" s="431"/>
      <c r="G19" s="425"/>
      <c r="H19" s="419"/>
    </row>
    <row r="20" spans="1:8" ht="23.25">
      <c r="A20" s="420">
        <v>21458</v>
      </c>
      <c r="B20" s="426"/>
      <c r="C20" s="422">
        <v>3494908</v>
      </c>
      <c r="D20" s="426"/>
      <c r="E20" s="423">
        <v>2500</v>
      </c>
      <c r="F20" s="431"/>
      <c r="G20" s="425"/>
      <c r="H20" s="419"/>
    </row>
    <row r="21" spans="1:8" ht="23.25">
      <c r="A21" s="420">
        <v>21458</v>
      </c>
      <c r="B21" s="429"/>
      <c r="C21" s="422">
        <v>3494909</v>
      </c>
      <c r="D21" s="429"/>
      <c r="E21" s="430">
        <v>8187.77</v>
      </c>
      <c r="F21" s="431"/>
      <c r="G21" s="425"/>
      <c r="H21" s="419"/>
    </row>
    <row r="22" spans="1:8" ht="23.25">
      <c r="A22" s="432"/>
      <c r="B22" s="426"/>
      <c r="C22" s="433"/>
      <c r="D22" s="426"/>
      <c r="E22" s="423">
        <f>SUM(E11:E21)</f>
        <v>61917.770000000004</v>
      </c>
      <c r="F22" s="431"/>
      <c r="G22" s="425"/>
      <c r="H22" s="419"/>
    </row>
    <row r="23" spans="1:8" ht="23.25">
      <c r="A23" s="432"/>
      <c r="B23" s="426"/>
      <c r="C23" s="433"/>
      <c r="D23" s="426"/>
      <c r="E23" s="423"/>
      <c r="F23" s="431"/>
      <c r="G23" s="425"/>
      <c r="H23" s="419"/>
    </row>
    <row r="24" spans="1:8" ht="23.25">
      <c r="A24" s="396" t="s">
        <v>125</v>
      </c>
      <c r="B24" s="397"/>
      <c r="C24" s="397"/>
      <c r="D24" s="397"/>
      <c r="E24" s="397"/>
      <c r="F24" s="399"/>
      <c r="G24" s="411"/>
      <c r="H24" s="412"/>
    </row>
    <row r="25" spans="1:8" ht="23.25">
      <c r="A25" s="434" t="s">
        <v>126</v>
      </c>
      <c r="B25" s="397"/>
      <c r="C25" s="397"/>
      <c r="D25" s="397"/>
      <c r="E25" s="397"/>
      <c r="F25" s="399"/>
      <c r="G25" s="411"/>
      <c r="H25" s="412"/>
    </row>
    <row r="26" spans="1:8" ht="23.25">
      <c r="A26" s="416" t="s">
        <v>29</v>
      </c>
      <c r="B26" s="417"/>
      <c r="C26" s="416" t="s">
        <v>29</v>
      </c>
      <c r="D26" s="417"/>
      <c r="E26" s="416" t="s">
        <v>29</v>
      </c>
      <c r="F26" s="435"/>
      <c r="G26" s="411"/>
      <c r="H26" s="428"/>
    </row>
    <row r="27" spans="1:8" ht="24" thickBot="1">
      <c r="A27" s="436" t="s">
        <v>469</v>
      </c>
      <c r="B27" s="405"/>
      <c r="C27" s="405"/>
      <c r="D27" s="405"/>
      <c r="E27" s="405"/>
      <c r="F27" s="405"/>
      <c r="G27" s="437"/>
      <c r="H27" s="438">
        <f>H5-H9</f>
        <v>171712.40000000002</v>
      </c>
    </row>
    <row r="28" spans="1:8" ht="24" thickTop="1">
      <c r="A28" s="396" t="s">
        <v>7</v>
      </c>
      <c r="B28" s="397"/>
      <c r="C28" s="397"/>
      <c r="D28" s="439"/>
      <c r="E28" s="408" t="s">
        <v>127</v>
      </c>
      <c r="F28" s="397"/>
      <c r="G28" s="399"/>
      <c r="H28" s="440"/>
    </row>
    <row r="29" spans="1:8" ht="23.25">
      <c r="A29" s="557" t="s">
        <v>470</v>
      </c>
      <c r="B29" s="557"/>
      <c r="C29" s="557"/>
      <c r="D29" s="398"/>
      <c r="E29" s="558" t="s">
        <v>107</v>
      </c>
      <c r="F29" s="557"/>
      <c r="G29" s="557"/>
      <c r="H29" s="557"/>
    </row>
    <row r="30" spans="1:8" ht="23.25">
      <c r="A30" s="557" t="s">
        <v>83</v>
      </c>
      <c r="B30" s="557"/>
      <c r="C30" s="557"/>
      <c r="D30" s="398"/>
      <c r="E30" s="558" t="s">
        <v>256</v>
      </c>
      <c r="F30" s="557"/>
      <c r="G30" s="557"/>
      <c r="H30" s="557"/>
    </row>
    <row r="31" spans="1:8" ht="23.25">
      <c r="A31" s="559" t="s">
        <v>230</v>
      </c>
      <c r="B31" s="559"/>
      <c r="C31" s="559"/>
      <c r="D31" s="442"/>
      <c r="E31" s="560" t="str">
        <f>A31</f>
        <v>วันที่  30 กันยายน 2558</v>
      </c>
      <c r="F31" s="559"/>
      <c r="G31" s="559"/>
      <c r="H31" s="559"/>
    </row>
  </sheetData>
  <sheetProtection/>
  <mergeCells count="6">
    <mergeCell ref="A30:C30"/>
    <mergeCell ref="E30:H30"/>
    <mergeCell ref="A31:C31"/>
    <mergeCell ref="E31:H31"/>
    <mergeCell ref="A29:C29"/>
    <mergeCell ref="E29:H29"/>
  </mergeCells>
  <printOptions horizontalCentered="1"/>
  <pageMargins left="0.748031496062992" right="0.14" top="0.23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Mr.KKD</cp:lastModifiedBy>
  <cp:lastPrinted>2015-11-19T03:56:35Z</cp:lastPrinted>
  <dcterms:created xsi:type="dcterms:W3CDTF">2011-10-31T03:13:34Z</dcterms:created>
  <dcterms:modified xsi:type="dcterms:W3CDTF">2015-11-19T04:29:03Z</dcterms:modified>
  <cp:category/>
  <cp:version/>
  <cp:contentType/>
  <cp:contentStatus/>
</cp:coreProperties>
</file>